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A:\適用\10任意継続\保険料簡易ツールなど\"/>
    </mc:Choice>
  </mc:AlternateContent>
  <xr:revisionPtr revIDLastSave="0" documentId="13_ncr:1_{9B7ACF80-CFB4-431E-A6CF-4849B184BC01}" xr6:coauthVersionLast="47" xr6:coauthVersionMax="47" xr10:uidLastSave="{00000000-0000-0000-0000-000000000000}"/>
  <workbookProtection workbookAlgorithmName="SHA-512" workbookHashValue="XFXIRoux0yW2MjR4NX09BauUC65sGO/o4BAEtfEZYeVTy3qIC8grVbnhXTazO9gb6hNcQnOXyWkR91sSRgkmZg==" workbookSaltValue="s24uIrJN/uxIOPvnBp7Stw==" workbookSpinCount="100000" lockStructure="1"/>
  <bookViews>
    <workbookView xWindow="-110" yWindow="-110" windowWidth="19420" windowHeight="11500" tabRatio="937" xr2:uid="{00000000-000D-0000-FFFF-FFFF00000000}"/>
  </bookViews>
  <sheets>
    <sheet name="簡易ツール" sheetId="16" r:id="rId1"/>
    <sheet name="簡易ツール (旧)" sheetId="17" state="hidden" r:id="rId2"/>
    <sheet name="任継保険料早見表 (簡易版) (2)" sheetId="15" state="hidden" r:id="rId3"/>
    <sheet name="計算方法" sheetId="5" state="hidden" r:id="rId4"/>
    <sheet name="月額・料率設定表" sheetId="3" state="hidden" r:id="rId5"/>
    <sheet name="等級別保険料早見表" sheetId="8" state="hidden" r:id="rId6"/>
    <sheet name="任継保険料早見表 (簡易版)" sheetId="12" state="hidden" r:id="rId7"/>
    <sheet name="割引率確認" sheetId="13" state="hidden" r:id="rId8"/>
    <sheet name="等級別保険料早見表 (数式コピー)" sheetId="9" state="hidden" r:id="rId9"/>
    <sheet name="等級別保険料早見表 (内容照合)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5" l="1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K14" i="16"/>
  <c r="J14" i="16"/>
  <c r="I14" i="16"/>
  <c r="H14" i="16"/>
  <c r="G14" i="16"/>
  <c r="N14" i="16" l="1"/>
  <c r="L14" i="16"/>
  <c r="Q14" i="16" l="1"/>
  <c r="P14" i="16"/>
  <c r="O5" i="17" l="1"/>
  <c r="N5" i="17"/>
  <c r="M5" i="17"/>
  <c r="L5" i="17"/>
  <c r="K5" i="17"/>
  <c r="J5" i="17"/>
  <c r="I5" i="17"/>
  <c r="H5" i="17"/>
  <c r="G5" i="17"/>
  <c r="F5" i="17"/>
  <c r="F14" i="16"/>
  <c r="P46" i="15"/>
  <c r="N46" i="15"/>
  <c r="O46" i="15" s="1"/>
  <c r="N47" i="15"/>
  <c r="P47" i="15"/>
  <c r="O47" i="15" s="1"/>
  <c r="N48" i="15"/>
  <c r="P48" i="15"/>
  <c r="O48" i="15" s="1"/>
  <c r="N49" i="15"/>
  <c r="O49" i="15" s="1"/>
  <c r="P49" i="15"/>
  <c r="N50" i="15"/>
  <c r="P50" i="15"/>
  <c r="O50" i="15" s="1"/>
  <c r="N51" i="15"/>
  <c r="O51" i="15"/>
  <c r="P51" i="15"/>
  <c r="N52" i="15"/>
  <c r="P52" i="15"/>
  <c r="O52" i="15" s="1"/>
  <c r="N53" i="15"/>
  <c r="O53" i="15" s="1"/>
  <c r="P53" i="15"/>
  <c r="N54" i="15"/>
  <c r="O54" i="15" s="1"/>
  <c r="P54" i="15"/>
  <c r="N55" i="15"/>
  <c r="P55" i="15"/>
  <c r="O55" i="15" s="1"/>
  <c r="N56" i="15"/>
  <c r="P56" i="15"/>
  <c r="O56" i="15" s="1"/>
  <c r="N57" i="15"/>
  <c r="O57" i="15" s="1"/>
  <c r="P57" i="15"/>
  <c r="N58" i="15"/>
  <c r="O58" i="15"/>
  <c r="P58" i="15"/>
  <c r="N59" i="15"/>
  <c r="O59" i="15"/>
  <c r="P59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Q49" i="15"/>
  <c r="Z46" i="15"/>
  <c r="Z47" i="15" s="1"/>
  <c r="Z48" i="15" s="1"/>
  <c r="T46" i="15"/>
  <c r="T47" i="15" s="1"/>
  <c r="T48" i="15" s="1"/>
  <c r="T49" i="15" s="1"/>
  <c r="T50" i="15" s="1"/>
  <c r="T51" i="15" s="1"/>
  <c r="T52" i="15" s="1"/>
  <c r="T53" i="15" s="1"/>
  <c r="T54" i="15" s="1"/>
  <c r="T55" i="15" s="1"/>
  <c r="T56" i="15" s="1"/>
  <c r="T57" i="15" s="1"/>
  <c r="T58" i="15" s="1"/>
  <c r="T59" i="15" s="1"/>
  <c r="Q46" i="15"/>
  <c r="Q47" i="15" s="1"/>
  <c r="Q48" i="15" s="1"/>
  <c r="Q50" i="15" s="1"/>
  <c r="Q51" i="15" s="1"/>
  <c r="Q52" i="15" s="1"/>
  <c r="Q53" i="15" s="1"/>
  <c r="Q54" i="15" s="1"/>
  <c r="Q55" i="15" s="1"/>
  <c r="Q56" i="15" s="1"/>
  <c r="Q57" i="15" s="1"/>
  <c r="Q58" i="15" s="1"/>
  <c r="Q59" i="15" s="1"/>
  <c r="M46" i="15"/>
  <c r="M47" i="15" s="1"/>
  <c r="M48" i="15" s="1"/>
  <c r="M49" i="15" s="1"/>
  <c r="M50" i="15" s="1"/>
  <c r="M51" i="15" s="1"/>
  <c r="M52" i="15" s="1"/>
  <c r="M53" i="15" s="1"/>
  <c r="M54" i="15" s="1"/>
  <c r="M55" i="15" s="1"/>
  <c r="M56" i="15" s="1"/>
  <c r="M57" i="15" s="1"/>
  <c r="M58" i="15" s="1"/>
  <c r="M59" i="15" s="1"/>
  <c r="E47" i="15"/>
  <c r="E48" i="15" s="1"/>
  <c r="E46" i="15"/>
  <c r="F46" i="15" s="1"/>
  <c r="W59" i="15"/>
  <c r="L59" i="15"/>
  <c r="W58" i="15"/>
  <c r="L58" i="15"/>
  <c r="W57" i="15"/>
  <c r="L57" i="15"/>
  <c r="W56" i="15"/>
  <c r="L56" i="15"/>
  <c r="W55" i="15"/>
  <c r="L55" i="15"/>
  <c r="W54" i="15"/>
  <c r="L54" i="15"/>
  <c r="W53" i="15"/>
  <c r="L53" i="15"/>
  <c r="W52" i="15"/>
  <c r="L52" i="15"/>
  <c r="W51" i="15"/>
  <c r="L51" i="15"/>
  <c r="W50" i="15"/>
  <c r="L50" i="15"/>
  <c r="W49" i="15"/>
  <c r="L49" i="15"/>
  <c r="W48" i="15"/>
  <c r="L48" i="15"/>
  <c r="W47" i="15"/>
  <c r="L47" i="15"/>
  <c r="F47" i="15"/>
  <c r="W46" i="15"/>
  <c r="L46" i="15"/>
  <c r="Z45" i="15"/>
  <c r="X45" i="15" s="1"/>
  <c r="W45" i="15"/>
  <c r="T45" i="15"/>
  <c r="P45" i="15"/>
  <c r="L45" i="15"/>
  <c r="E45" i="15"/>
  <c r="R45" i="15" s="1"/>
  <c r="Z44" i="15"/>
  <c r="X44" i="15" s="1"/>
  <c r="W44" i="15"/>
  <c r="T44" i="15"/>
  <c r="P44" i="15"/>
  <c r="L44" i="15"/>
  <c r="E44" i="15"/>
  <c r="U44" i="15" s="1"/>
  <c r="Z43" i="15"/>
  <c r="W43" i="15"/>
  <c r="T43" i="15"/>
  <c r="P43" i="15"/>
  <c r="L43" i="15"/>
  <c r="E43" i="15"/>
  <c r="F43" i="15" s="1"/>
  <c r="Z42" i="15"/>
  <c r="X42" i="15" s="1"/>
  <c r="Y42" i="15" s="1"/>
  <c r="W42" i="15"/>
  <c r="T42" i="15"/>
  <c r="P42" i="15"/>
  <c r="L42" i="15"/>
  <c r="E42" i="15"/>
  <c r="R42" i="15" s="1"/>
  <c r="Z41" i="15"/>
  <c r="W41" i="15"/>
  <c r="Q41" i="15" s="1"/>
  <c r="T41" i="15"/>
  <c r="P41" i="15"/>
  <c r="L41" i="15"/>
  <c r="E41" i="15"/>
  <c r="U41" i="15" s="1"/>
  <c r="Z40" i="15"/>
  <c r="W40" i="15"/>
  <c r="T40" i="15"/>
  <c r="P40" i="15"/>
  <c r="L40" i="15"/>
  <c r="E40" i="15"/>
  <c r="U40" i="15" s="1"/>
  <c r="Z39" i="15"/>
  <c r="W39" i="15"/>
  <c r="T39" i="15"/>
  <c r="P39" i="15"/>
  <c r="L39" i="15"/>
  <c r="E39" i="15"/>
  <c r="F39" i="15" s="1"/>
  <c r="Z38" i="15"/>
  <c r="W38" i="15"/>
  <c r="T38" i="15"/>
  <c r="P38" i="15"/>
  <c r="L38" i="15"/>
  <c r="E38" i="15"/>
  <c r="U38" i="15" s="1"/>
  <c r="Z37" i="15"/>
  <c r="X37" i="15" s="1"/>
  <c r="W37" i="15"/>
  <c r="T37" i="15"/>
  <c r="P37" i="15"/>
  <c r="L37" i="15"/>
  <c r="E37" i="15"/>
  <c r="R37" i="15" s="1"/>
  <c r="Z36" i="15"/>
  <c r="X36" i="15"/>
  <c r="W36" i="15"/>
  <c r="T36" i="15"/>
  <c r="P36" i="15"/>
  <c r="L36" i="15"/>
  <c r="E36" i="15"/>
  <c r="U36" i="15" s="1"/>
  <c r="Z35" i="15"/>
  <c r="W35" i="15"/>
  <c r="T35" i="15"/>
  <c r="P35" i="15"/>
  <c r="L35" i="15"/>
  <c r="E35" i="15"/>
  <c r="U35" i="15" s="1"/>
  <c r="Z34" i="15"/>
  <c r="X34" i="15" s="1"/>
  <c r="Y34" i="15" s="1"/>
  <c r="W34" i="15"/>
  <c r="U34" i="15"/>
  <c r="T34" i="15"/>
  <c r="P34" i="15"/>
  <c r="L34" i="15"/>
  <c r="E34" i="15"/>
  <c r="R34" i="15" s="1"/>
  <c r="Z33" i="15"/>
  <c r="X33" i="15" s="1"/>
  <c r="Y33" i="15" s="1"/>
  <c r="W33" i="15"/>
  <c r="T33" i="15"/>
  <c r="P33" i="15"/>
  <c r="L33" i="15"/>
  <c r="E33" i="15"/>
  <c r="U33" i="15" s="1"/>
  <c r="Z32" i="15"/>
  <c r="W32" i="15"/>
  <c r="T32" i="15"/>
  <c r="P32" i="15"/>
  <c r="L32" i="15"/>
  <c r="E32" i="15"/>
  <c r="U32" i="15" s="1"/>
  <c r="Z31" i="15"/>
  <c r="W31" i="15"/>
  <c r="U31" i="15"/>
  <c r="T31" i="15"/>
  <c r="P31" i="15"/>
  <c r="L31" i="15"/>
  <c r="E31" i="15"/>
  <c r="F31" i="15" s="1"/>
  <c r="Z30" i="15"/>
  <c r="W30" i="15"/>
  <c r="U30" i="15"/>
  <c r="T30" i="15"/>
  <c r="P30" i="15"/>
  <c r="L30" i="15"/>
  <c r="E30" i="15"/>
  <c r="F30" i="15" s="1"/>
  <c r="Z29" i="15"/>
  <c r="X29" i="15" s="1"/>
  <c r="W29" i="15"/>
  <c r="T29" i="15"/>
  <c r="P29" i="15"/>
  <c r="L29" i="15"/>
  <c r="E29" i="15"/>
  <c r="R29" i="15" s="1"/>
  <c r="Z28" i="15"/>
  <c r="X28" i="15"/>
  <c r="W28" i="15"/>
  <c r="T28" i="15"/>
  <c r="P28" i="15"/>
  <c r="L28" i="15"/>
  <c r="E28" i="15"/>
  <c r="U28" i="15" s="1"/>
  <c r="Z27" i="15"/>
  <c r="X27" i="15" s="1"/>
  <c r="Y27" i="15" s="1"/>
  <c r="W27" i="15"/>
  <c r="Q27" i="15" s="1"/>
  <c r="T27" i="15"/>
  <c r="P27" i="15"/>
  <c r="L27" i="15"/>
  <c r="E27" i="15"/>
  <c r="U27" i="15" s="1"/>
  <c r="Z26" i="15"/>
  <c r="X26" i="15" s="1"/>
  <c r="Y26" i="15" s="1"/>
  <c r="W26" i="15"/>
  <c r="T26" i="15"/>
  <c r="Q26" i="15"/>
  <c r="M26" i="15" s="1"/>
  <c r="P26" i="15"/>
  <c r="L26" i="15"/>
  <c r="E26" i="15"/>
  <c r="J26" i="15" s="1"/>
  <c r="Z25" i="15"/>
  <c r="X25" i="15" s="1"/>
  <c r="Y25" i="15" s="1"/>
  <c r="W25" i="15"/>
  <c r="T25" i="15"/>
  <c r="P25" i="15"/>
  <c r="Q25" i="15" s="1"/>
  <c r="L25" i="15"/>
  <c r="E25" i="15"/>
  <c r="U25" i="15" s="1"/>
  <c r="Z24" i="15"/>
  <c r="W24" i="15"/>
  <c r="T24" i="15"/>
  <c r="P24" i="15"/>
  <c r="L24" i="15"/>
  <c r="E24" i="15"/>
  <c r="U24" i="15" s="1"/>
  <c r="Z23" i="15"/>
  <c r="W23" i="15"/>
  <c r="U23" i="15"/>
  <c r="T23" i="15"/>
  <c r="P23" i="15"/>
  <c r="L23" i="15"/>
  <c r="E23" i="15"/>
  <c r="F23" i="15" s="1"/>
  <c r="Z22" i="15"/>
  <c r="W22" i="15"/>
  <c r="T22" i="15"/>
  <c r="P22" i="15"/>
  <c r="Q22" i="15" s="1"/>
  <c r="M22" i="15" s="1"/>
  <c r="L22" i="15"/>
  <c r="E22" i="15"/>
  <c r="F22" i="15" s="1"/>
  <c r="Z21" i="15"/>
  <c r="X21" i="15" s="1"/>
  <c r="W21" i="15"/>
  <c r="T21" i="15"/>
  <c r="P21" i="15"/>
  <c r="L21" i="15"/>
  <c r="E21" i="15"/>
  <c r="R21" i="15" s="1"/>
  <c r="Z20" i="15"/>
  <c r="X20" i="15" s="1"/>
  <c r="W20" i="15"/>
  <c r="T20" i="15"/>
  <c r="P20" i="15"/>
  <c r="L20" i="15"/>
  <c r="E20" i="15"/>
  <c r="Z19" i="15"/>
  <c r="X19" i="15" s="1"/>
  <c r="Y19" i="15" s="1"/>
  <c r="W19" i="15"/>
  <c r="T19" i="15"/>
  <c r="P19" i="15"/>
  <c r="L19" i="15"/>
  <c r="E19" i="15"/>
  <c r="U19" i="15" s="1"/>
  <c r="Z18" i="15"/>
  <c r="X18" i="15" s="1"/>
  <c r="Y18" i="15" s="1"/>
  <c r="W18" i="15"/>
  <c r="T18" i="15"/>
  <c r="P18" i="15"/>
  <c r="L18" i="15"/>
  <c r="E18" i="15"/>
  <c r="J18" i="15" s="1"/>
  <c r="Z17" i="15"/>
  <c r="X17" i="15" s="1"/>
  <c r="W17" i="15"/>
  <c r="T17" i="15"/>
  <c r="P17" i="15"/>
  <c r="L17" i="15"/>
  <c r="E17" i="15"/>
  <c r="U17" i="15" s="1"/>
  <c r="Z16" i="15"/>
  <c r="W16" i="15"/>
  <c r="T16" i="15"/>
  <c r="P16" i="15"/>
  <c r="L16" i="15"/>
  <c r="E16" i="15"/>
  <c r="U16" i="15" s="1"/>
  <c r="Z15" i="15"/>
  <c r="W15" i="15"/>
  <c r="T15" i="15"/>
  <c r="R15" i="15"/>
  <c r="P15" i="15"/>
  <c r="L15" i="15"/>
  <c r="E15" i="15"/>
  <c r="F15" i="15" s="1"/>
  <c r="Z14" i="15"/>
  <c r="X14" i="15" s="1"/>
  <c r="W14" i="15"/>
  <c r="T14" i="15"/>
  <c r="P14" i="15"/>
  <c r="L14" i="15"/>
  <c r="E14" i="15"/>
  <c r="R14" i="15" s="1"/>
  <c r="S14" i="15" s="1"/>
  <c r="Z13" i="15"/>
  <c r="X13" i="15" s="1"/>
  <c r="W13" i="15"/>
  <c r="T13" i="15"/>
  <c r="P13" i="15"/>
  <c r="L13" i="15"/>
  <c r="E13" i="15"/>
  <c r="R13" i="15" s="1"/>
  <c r="Z12" i="15"/>
  <c r="X12" i="15" s="1"/>
  <c r="W12" i="15"/>
  <c r="T12" i="15"/>
  <c r="P12" i="15"/>
  <c r="L12" i="15"/>
  <c r="E12" i="15"/>
  <c r="Z11" i="15"/>
  <c r="X11" i="15" s="1"/>
  <c r="Y11" i="15"/>
  <c r="W11" i="15"/>
  <c r="T11" i="15"/>
  <c r="P11" i="15"/>
  <c r="L11" i="15"/>
  <c r="E11" i="15"/>
  <c r="U11" i="15" s="1"/>
  <c r="Z10" i="15"/>
  <c r="X10" i="15" s="1"/>
  <c r="Y10" i="15" s="1"/>
  <c r="W10" i="15"/>
  <c r="U10" i="15"/>
  <c r="V10" i="15" s="1"/>
  <c r="T10" i="15"/>
  <c r="S10" i="15" s="1"/>
  <c r="P10" i="15"/>
  <c r="Q10" i="15" s="1"/>
  <c r="L10" i="15"/>
  <c r="F10" i="15"/>
  <c r="E10" i="15"/>
  <c r="R10" i="15" s="1"/>
  <c r="Y7" i="15"/>
  <c r="I6" i="15"/>
  <c r="G6" i="15"/>
  <c r="I5" i="15"/>
  <c r="G5" i="15"/>
  <c r="I4" i="15"/>
  <c r="G4" i="15"/>
  <c r="I3" i="15"/>
  <c r="G3" i="15"/>
  <c r="I2" i="15"/>
  <c r="G2" i="15"/>
  <c r="M5" i="13"/>
  <c r="L5" i="13"/>
  <c r="K5" i="13"/>
  <c r="J5" i="13"/>
  <c r="I5" i="13"/>
  <c r="H5" i="13"/>
  <c r="G5" i="13"/>
  <c r="F5" i="13"/>
  <c r="E5" i="13"/>
  <c r="D5" i="13"/>
  <c r="C5" i="13"/>
  <c r="N5" i="13"/>
  <c r="M4" i="13"/>
  <c r="L4" i="13"/>
  <c r="K4" i="13"/>
  <c r="J4" i="13"/>
  <c r="I4" i="13"/>
  <c r="H4" i="13"/>
  <c r="G4" i="13"/>
  <c r="F4" i="13"/>
  <c r="E4" i="13"/>
  <c r="D4" i="13"/>
  <c r="C4" i="13"/>
  <c r="B4" i="13"/>
  <c r="N4" i="13"/>
  <c r="R14" i="16" l="1"/>
  <c r="O14" i="16"/>
  <c r="T5" i="17" a="1"/>
  <c r="T5" i="17" s="1"/>
  <c r="Q5" i="17" a="1"/>
  <c r="Q5" i="17" s="1"/>
  <c r="R5" i="17" a="1"/>
  <c r="R5" i="17" s="1"/>
  <c r="S5" i="17" a="1"/>
  <c r="S5" i="17" s="1"/>
  <c r="Z49" i="15"/>
  <c r="Z50" i="15" s="1"/>
  <c r="X48" i="15"/>
  <c r="E49" i="15"/>
  <c r="U48" i="15"/>
  <c r="U46" i="15"/>
  <c r="V46" i="15" s="1"/>
  <c r="Q35" i="15"/>
  <c r="M35" i="15" s="1"/>
  <c r="Q40" i="15"/>
  <c r="J15" i="15"/>
  <c r="Q33" i="15"/>
  <c r="V17" i="15"/>
  <c r="Q34" i="15"/>
  <c r="M34" i="15" s="1"/>
  <c r="S13" i="15"/>
  <c r="Q16" i="15"/>
  <c r="Q19" i="15"/>
  <c r="M19" i="15" s="1"/>
  <c r="U42" i="15"/>
  <c r="V42" i="15" s="1"/>
  <c r="R23" i="15"/>
  <c r="R24" i="15"/>
  <c r="Q45" i="15"/>
  <c r="M41" i="15"/>
  <c r="V31" i="15"/>
  <c r="M40" i="15"/>
  <c r="F49" i="15"/>
  <c r="V23" i="15"/>
  <c r="S24" i="15"/>
  <c r="F34" i="15"/>
  <c r="F38" i="15"/>
  <c r="F40" i="15"/>
  <c r="S42" i="15"/>
  <c r="J46" i="15"/>
  <c r="K46" i="15" s="1"/>
  <c r="Y17" i="15"/>
  <c r="Q24" i="15"/>
  <c r="J31" i="15"/>
  <c r="K31" i="15" s="1"/>
  <c r="F32" i="15"/>
  <c r="M33" i="15"/>
  <c r="J34" i="15"/>
  <c r="K34" i="15" s="1"/>
  <c r="F35" i="15"/>
  <c r="Q37" i="15"/>
  <c r="M37" i="15" s="1"/>
  <c r="J38" i="15"/>
  <c r="J40" i="15"/>
  <c r="F41" i="15"/>
  <c r="J42" i="15"/>
  <c r="K42" i="15" s="1"/>
  <c r="R48" i="15"/>
  <c r="J23" i="15"/>
  <c r="K23" i="15" s="1"/>
  <c r="F27" i="15"/>
  <c r="S29" i="15"/>
  <c r="Q39" i="15"/>
  <c r="M39" i="15" s="1"/>
  <c r="Q43" i="15"/>
  <c r="M43" i="15" s="1"/>
  <c r="U45" i="15"/>
  <c r="V45" i="15" s="1"/>
  <c r="F17" i="15"/>
  <c r="F24" i="15"/>
  <c r="J27" i="15"/>
  <c r="K27" i="15" s="1"/>
  <c r="V28" i="15"/>
  <c r="Q30" i="15"/>
  <c r="M30" i="15" s="1"/>
  <c r="U37" i="15"/>
  <c r="V37" i="15" s="1"/>
  <c r="Q42" i="15"/>
  <c r="M42" i="15" s="1"/>
  <c r="R43" i="15"/>
  <c r="R46" i="15"/>
  <c r="U47" i="15"/>
  <c r="Q11" i="15"/>
  <c r="M11" i="15" s="1"/>
  <c r="Q18" i="15"/>
  <c r="J24" i="15"/>
  <c r="K24" i="15" s="1"/>
  <c r="Q29" i="15"/>
  <c r="R38" i="15"/>
  <c r="S38" i="15" s="1"/>
  <c r="U39" i="15"/>
  <c r="V39" i="15" s="1"/>
  <c r="R40" i="15"/>
  <c r="S40" i="15" s="1"/>
  <c r="S43" i="15"/>
  <c r="X49" i="15"/>
  <c r="V38" i="15"/>
  <c r="R19" i="15"/>
  <c r="S19" i="15" s="1"/>
  <c r="U21" i="15"/>
  <c r="V21" i="15" s="1"/>
  <c r="R22" i="15"/>
  <c r="S22" i="15" s="1"/>
  <c r="Q23" i="15"/>
  <c r="M23" i="15" s="1"/>
  <c r="F25" i="15"/>
  <c r="R26" i="15"/>
  <c r="S26" i="15" s="1"/>
  <c r="Y28" i="15"/>
  <c r="Y29" i="15"/>
  <c r="V30" i="15"/>
  <c r="R32" i="15"/>
  <c r="S32" i="15" s="1"/>
  <c r="V34" i="15"/>
  <c r="M45" i="15"/>
  <c r="V47" i="15"/>
  <c r="K18" i="15"/>
  <c r="Y13" i="15"/>
  <c r="K15" i="15"/>
  <c r="F16" i="15"/>
  <c r="F19" i="15"/>
  <c r="U22" i="15"/>
  <c r="V22" i="15" s="1"/>
  <c r="S23" i="15"/>
  <c r="F26" i="15"/>
  <c r="U26" i="15"/>
  <c r="V26" i="15" s="1"/>
  <c r="J30" i="15"/>
  <c r="Q32" i="15"/>
  <c r="M32" i="15" s="1"/>
  <c r="R35" i="15"/>
  <c r="S35" i="15" s="1"/>
  <c r="J39" i="15"/>
  <c r="X41" i="15"/>
  <c r="Y41" i="15" s="1"/>
  <c r="J47" i="15"/>
  <c r="K47" i="15" s="1"/>
  <c r="R11" i="15"/>
  <c r="S11" i="15" s="1"/>
  <c r="Q13" i="15"/>
  <c r="M13" i="15" s="1"/>
  <c r="J16" i="15"/>
  <c r="R18" i="15"/>
  <c r="S18" i="15" s="1"/>
  <c r="J19" i="15"/>
  <c r="K19" i="15" s="1"/>
  <c r="Y21" i="15"/>
  <c r="M25" i="15"/>
  <c r="M29" i="15"/>
  <c r="Q38" i="15"/>
  <c r="K39" i="15"/>
  <c r="F48" i="15"/>
  <c r="S21" i="15"/>
  <c r="K26" i="15"/>
  <c r="M27" i="15"/>
  <c r="J48" i="15"/>
  <c r="K48" i="15" s="1"/>
  <c r="F11" i="15"/>
  <c r="S15" i="15"/>
  <c r="F18" i="15"/>
  <c r="U18" i="15"/>
  <c r="J22" i="15"/>
  <c r="K22" i="15" s="1"/>
  <c r="M24" i="15"/>
  <c r="R27" i="15"/>
  <c r="S27" i="15" s="1"/>
  <c r="U29" i="15"/>
  <c r="V29" i="15" s="1"/>
  <c r="R30" i="15"/>
  <c r="S30" i="15" s="1"/>
  <c r="Q31" i="15"/>
  <c r="M31" i="15" s="1"/>
  <c r="J32" i="15"/>
  <c r="F33" i="15"/>
  <c r="J35" i="15"/>
  <c r="K35" i="15" s="1"/>
  <c r="Y36" i="15"/>
  <c r="Y37" i="15"/>
  <c r="R39" i="15"/>
  <c r="S39" i="15" s="1"/>
  <c r="K40" i="15"/>
  <c r="Y44" i="15"/>
  <c r="Y45" i="15"/>
  <c r="R47" i="15"/>
  <c r="J11" i="15"/>
  <c r="K11" i="15" s="1"/>
  <c r="U13" i="15"/>
  <c r="V13" i="15" s="1"/>
  <c r="U15" i="15"/>
  <c r="N15" i="15" s="1"/>
  <c r="O15" i="15" s="1"/>
  <c r="R16" i="15"/>
  <c r="N16" i="15" s="1"/>
  <c r="O16" i="15" s="1"/>
  <c r="Q17" i="15"/>
  <c r="M17" i="15" s="1"/>
  <c r="Q21" i="15"/>
  <c r="M21" i="15" s="1"/>
  <c r="N23" i="15"/>
  <c r="O23" i="15" s="1"/>
  <c r="R31" i="15"/>
  <c r="N31" i="15" s="1"/>
  <c r="O31" i="15" s="1"/>
  <c r="K32" i="15"/>
  <c r="S34" i="15"/>
  <c r="F42" i="15"/>
  <c r="J43" i="15"/>
  <c r="K43" i="15" s="1"/>
  <c r="V27" i="15"/>
  <c r="M16" i="15"/>
  <c r="Q20" i="15"/>
  <c r="M20" i="15" s="1"/>
  <c r="U12" i="15"/>
  <c r="V12" i="15" s="1"/>
  <c r="R12" i="15"/>
  <c r="S12" i="15" s="1"/>
  <c r="J12" i="15"/>
  <c r="F12" i="15"/>
  <c r="Y12" i="15"/>
  <c r="X16" i="15"/>
  <c r="Y16" i="15" s="1"/>
  <c r="N24" i="15"/>
  <c r="O24" i="15" s="1"/>
  <c r="Q14" i="15"/>
  <c r="M14" i="15" s="1"/>
  <c r="V19" i="15"/>
  <c r="S37" i="15"/>
  <c r="V41" i="15"/>
  <c r="S45" i="15"/>
  <c r="Q15" i="15"/>
  <c r="M15" i="15" s="1"/>
  <c r="V33" i="15"/>
  <c r="M18" i="15"/>
  <c r="V11" i="15"/>
  <c r="Q12" i="15"/>
  <c r="M12" i="15" s="1"/>
  <c r="K16" i="15"/>
  <c r="Y20" i="15"/>
  <c r="V35" i="15"/>
  <c r="V36" i="15"/>
  <c r="V44" i="15"/>
  <c r="F14" i="15"/>
  <c r="U14" i="15"/>
  <c r="V14" i="15" s="1"/>
  <c r="Y15" i="15"/>
  <c r="Y14" i="15"/>
  <c r="M10" i="15"/>
  <c r="J14" i="15"/>
  <c r="U20" i="15"/>
  <c r="V20" i="15" s="1"/>
  <c r="R20" i="15"/>
  <c r="S20" i="15" s="1"/>
  <c r="J20" i="15"/>
  <c r="F20" i="15"/>
  <c r="N22" i="15"/>
  <c r="O22" i="15" s="1"/>
  <c r="V25" i="15"/>
  <c r="X15" i="15"/>
  <c r="J17" i="15"/>
  <c r="K17" i="15" s="1"/>
  <c r="R17" i="15"/>
  <c r="S17" i="15" s="1"/>
  <c r="X23" i="15"/>
  <c r="Y23" i="15" s="1"/>
  <c r="J25" i="15"/>
  <c r="R25" i="15"/>
  <c r="S25" i="15" s="1"/>
  <c r="F28" i="15"/>
  <c r="Q28" i="15"/>
  <c r="M28" i="15" s="1"/>
  <c r="K30" i="15"/>
  <c r="X31" i="15"/>
  <c r="Y31" i="15" s="1"/>
  <c r="J33" i="15"/>
  <c r="R33" i="15"/>
  <c r="S33" i="15" s="1"/>
  <c r="F36" i="15"/>
  <c r="Q36" i="15"/>
  <c r="M36" i="15" s="1"/>
  <c r="K38" i="15"/>
  <c r="X39" i="15"/>
  <c r="Y39" i="15" s="1"/>
  <c r="J41" i="15"/>
  <c r="R41" i="15"/>
  <c r="S41" i="15" s="1"/>
  <c r="F44" i="15"/>
  <c r="Q44" i="15"/>
  <c r="M44" i="15" s="1"/>
  <c r="X47" i="15"/>
  <c r="J49" i="15"/>
  <c r="R49" i="15"/>
  <c r="V16" i="15"/>
  <c r="V24" i="15"/>
  <c r="J28" i="15"/>
  <c r="R28" i="15"/>
  <c r="S28" i="15" s="1"/>
  <c r="V32" i="15"/>
  <c r="J36" i="15"/>
  <c r="R36" i="15"/>
  <c r="S36" i="15" s="1"/>
  <c r="V40" i="15"/>
  <c r="U43" i="15"/>
  <c r="J44" i="15"/>
  <c r="R44" i="15"/>
  <c r="S44" i="15" s="1"/>
  <c r="V48" i="15"/>
  <c r="M38" i="15"/>
  <c r="J10" i="15"/>
  <c r="N10" i="15" s="1"/>
  <c r="O10" i="15" s="1"/>
  <c r="F13" i="15"/>
  <c r="F21" i="15"/>
  <c r="X24" i="15"/>
  <c r="Y24" i="15" s="1"/>
  <c r="F29" i="15"/>
  <c r="X32" i="15"/>
  <c r="Y32" i="15" s="1"/>
  <c r="F37" i="15"/>
  <c r="X40" i="15"/>
  <c r="Y40" i="15" s="1"/>
  <c r="F45" i="15"/>
  <c r="J13" i="15"/>
  <c r="J21" i="15"/>
  <c r="J29" i="15"/>
  <c r="X35" i="15"/>
  <c r="Y35" i="15" s="1"/>
  <c r="J37" i="15"/>
  <c r="X43" i="15"/>
  <c r="Y43" i="15" s="1"/>
  <c r="J45" i="15"/>
  <c r="X22" i="15"/>
  <c r="Y22" i="15" s="1"/>
  <c r="X30" i="15"/>
  <c r="Y30" i="15" s="1"/>
  <c r="X38" i="15"/>
  <c r="Y38" i="15" s="1"/>
  <c r="X46" i="15"/>
  <c r="W59" i="12"/>
  <c r="U59" i="12" s="1"/>
  <c r="V59" i="12" s="1"/>
  <c r="T59" i="12"/>
  <c r="Q59" i="12"/>
  <c r="M59" i="12"/>
  <c r="N59" i="12" s="1"/>
  <c r="J59" i="12" s="1"/>
  <c r="I59" i="12"/>
  <c r="B59" i="12"/>
  <c r="O59" i="12" s="1"/>
  <c r="P59" i="12" s="1"/>
  <c r="W58" i="12"/>
  <c r="U58" i="12" s="1"/>
  <c r="T58" i="12"/>
  <c r="Q58" i="12"/>
  <c r="M58" i="12"/>
  <c r="N58" i="12" s="1"/>
  <c r="J58" i="12" s="1"/>
  <c r="I58" i="12"/>
  <c r="B58" i="12"/>
  <c r="C58" i="12" s="1"/>
  <c r="W57" i="12"/>
  <c r="U57" i="12" s="1"/>
  <c r="V57" i="12" s="1"/>
  <c r="T57" i="12"/>
  <c r="Q57" i="12"/>
  <c r="M57" i="12"/>
  <c r="I57" i="12"/>
  <c r="B57" i="12"/>
  <c r="G57" i="12" s="1"/>
  <c r="W56" i="12"/>
  <c r="U56" i="12" s="1"/>
  <c r="V56" i="12" s="1"/>
  <c r="T56" i="12"/>
  <c r="Q56" i="12"/>
  <c r="M56" i="12"/>
  <c r="N56" i="12" s="1"/>
  <c r="J56" i="12" s="1"/>
  <c r="I56" i="12"/>
  <c r="B56" i="12"/>
  <c r="R56" i="12" s="1"/>
  <c r="W55" i="12"/>
  <c r="U55" i="12"/>
  <c r="T55" i="12"/>
  <c r="Q55" i="12"/>
  <c r="M55" i="12"/>
  <c r="N55" i="12" s="1"/>
  <c r="J55" i="12" s="1"/>
  <c r="I55" i="12"/>
  <c r="B55" i="12"/>
  <c r="R55" i="12" s="1"/>
  <c r="W54" i="12"/>
  <c r="U54" i="12" s="1"/>
  <c r="T54" i="12"/>
  <c r="Q54" i="12"/>
  <c r="M54" i="12"/>
  <c r="N54" i="12" s="1"/>
  <c r="I54" i="12"/>
  <c r="B54" i="12"/>
  <c r="R54" i="12" s="1"/>
  <c r="W53" i="12"/>
  <c r="U53" i="12" s="1"/>
  <c r="T53" i="12"/>
  <c r="Q53" i="12"/>
  <c r="M53" i="12"/>
  <c r="I53" i="12"/>
  <c r="B53" i="12"/>
  <c r="R53" i="12" s="1"/>
  <c r="W52" i="12"/>
  <c r="T52" i="12"/>
  <c r="Q52" i="12"/>
  <c r="M52" i="12"/>
  <c r="I52" i="12"/>
  <c r="B52" i="12"/>
  <c r="R52" i="12" s="1"/>
  <c r="W51" i="12"/>
  <c r="T51" i="12"/>
  <c r="Q51" i="12"/>
  <c r="M51" i="12"/>
  <c r="N51" i="12" s="1"/>
  <c r="J51" i="12" s="1"/>
  <c r="I51" i="12"/>
  <c r="B51" i="12"/>
  <c r="O51" i="12" s="1"/>
  <c r="W50" i="12"/>
  <c r="U50" i="12" s="1"/>
  <c r="T50" i="12"/>
  <c r="Q50" i="12"/>
  <c r="M50" i="12"/>
  <c r="N50" i="12" s="1"/>
  <c r="I50" i="12"/>
  <c r="B50" i="12"/>
  <c r="C50" i="12" s="1"/>
  <c r="W49" i="12"/>
  <c r="U49" i="12" s="1"/>
  <c r="V49" i="12" s="1"/>
  <c r="T49" i="12"/>
  <c r="Q49" i="12"/>
  <c r="M49" i="12"/>
  <c r="N49" i="12" s="1"/>
  <c r="I49" i="12"/>
  <c r="B49" i="12"/>
  <c r="G49" i="12" s="1"/>
  <c r="W48" i="12"/>
  <c r="U48" i="12" s="1"/>
  <c r="V48" i="12" s="1"/>
  <c r="T48" i="12"/>
  <c r="Q48" i="12"/>
  <c r="M48" i="12"/>
  <c r="I48" i="12"/>
  <c r="B48" i="12"/>
  <c r="R48" i="12" s="1"/>
  <c r="W47" i="12"/>
  <c r="U47" i="12" s="1"/>
  <c r="T47" i="12"/>
  <c r="Q47" i="12"/>
  <c r="M47" i="12"/>
  <c r="N47" i="12" s="1"/>
  <c r="J47" i="12" s="1"/>
  <c r="I47" i="12"/>
  <c r="B47" i="12"/>
  <c r="R47" i="12" s="1"/>
  <c r="W46" i="12"/>
  <c r="T46" i="12"/>
  <c r="Q46" i="12"/>
  <c r="M46" i="12"/>
  <c r="I46" i="12"/>
  <c r="B46" i="12"/>
  <c r="O46" i="12" s="1"/>
  <c r="P46" i="12" s="1"/>
  <c r="W45" i="12"/>
  <c r="U45" i="12" s="1"/>
  <c r="T45" i="12"/>
  <c r="Q45" i="12"/>
  <c r="M45" i="12"/>
  <c r="N45" i="12" s="1"/>
  <c r="I45" i="12"/>
  <c r="B45" i="12"/>
  <c r="R45" i="12" s="1"/>
  <c r="W44" i="12"/>
  <c r="T44" i="12"/>
  <c r="Q44" i="12"/>
  <c r="M44" i="12"/>
  <c r="I44" i="12"/>
  <c r="B44" i="12"/>
  <c r="R44" i="12" s="1"/>
  <c r="W43" i="12"/>
  <c r="U43" i="12" s="1"/>
  <c r="V43" i="12" s="1"/>
  <c r="T43" i="12"/>
  <c r="Q43" i="12"/>
  <c r="M43" i="12"/>
  <c r="N43" i="12" s="1"/>
  <c r="J43" i="12" s="1"/>
  <c r="I43" i="12"/>
  <c r="B43" i="12"/>
  <c r="O43" i="12" s="1"/>
  <c r="W42" i="12"/>
  <c r="U42" i="12" s="1"/>
  <c r="T42" i="12"/>
  <c r="Q42" i="12"/>
  <c r="M42" i="12"/>
  <c r="I42" i="12"/>
  <c r="B42" i="12"/>
  <c r="C42" i="12" s="1"/>
  <c r="W41" i="12"/>
  <c r="U41" i="12" s="1"/>
  <c r="V41" i="12" s="1"/>
  <c r="T41" i="12"/>
  <c r="Q41" i="12"/>
  <c r="M41" i="12"/>
  <c r="N41" i="12" s="1"/>
  <c r="I41" i="12"/>
  <c r="B41" i="12"/>
  <c r="G41" i="12" s="1"/>
  <c r="W40" i="12"/>
  <c r="U40" i="12" s="1"/>
  <c r="V40" i="12" s="1"/>
  <c r="T40" i="12"/>
  <c r="Q40" i="12"/>
  <c r="M40" i="12"/>
  <c r="I40" i="12"/>
  <c r="B40" i="12"/>
  <c r="R40" i="12" s="1"/>
  <c r="W39" i="12"/>
  <c r="T39" i="12"/>
  <c r="Q39" i="12"/>
  <c r="M39" i="12"/>
  <c r="N39" i="12" s="1"/>
  <c r="J39" i="12" s="1"/>
  <c r="I39" i="12"/>
  <c r="B39" i="12"/>
  <c r="R39" i="12" s="1"/>
  <c r="W38" i="12"/>
  <c r="U38" i="12" s="1"/>
  <c r="T38" i="12"/>
  <c r="Q38" i="12"/>
  <c r="M38" i="12"/>
  <c r="I38" i="12"/>
  <c r="B38" i="12"/>
  <c r="O38" i="12" s="1"/>
  <c r="W37" i="12"/>
  <c r="U37" i="12" s="1"/>
  <c r="T37" i="12"/>
  <c r="Q37" i="12"/>
  <c r="M37" i="12"/>
  <c r="N37" i="12" s="1"/>
  <c r="J37" i="12" s="1"/>
  <c r="I37" i="12"/>
  <c r="B37" i="12"/>
  <c r="R37" i="12" s="1"/>
  <c r="W36" i="12"/>
  <c r="T36" i="12"/>
  <c r="Q36" i="12"/>
  <c r="M36" i="12"/>
  <c r="I36" i="12"/>
  <c r="B36" i="12"/>
  <c r="R36" i="12" s="1"/>
  <c r="W35" i="12"/>
  <c r="U35" i="12"/>
  <c r="V35" i="12" s="1"/>
  <c r="T35" i="12"/>
  <c r="Q35" i="12"/>
  <c r="M35" i="12"/>
  <c r="I35" i="12"/>
  <c r="B35" i="12"/>
  <c r="O35" i="12" s="1"/>
  <c r="W34" i="12"/>
  <c r="U34" i="12" s="1"/>
  <c r="V34" i="12" s="1"/>
  <c r="T34" i="12"/>
  <c r="Q34" i="12"/>
  <c r="M34" i="12"/>
  <c r="N34" i="12" s="1"/>
  <c r="J34" i="12" s="1"/>
  <c r="I34" i="12"/>
  <c r="B34" i="12"/>
  <c r="C34" i="12" s="1"/>
  <c r="W33" i="12"/>
  <c r="U33" i="12" s="1"/>
  <c r="V33" i="12" s="1"/>
  <c r="T33" i="12"/>
  <c r="Q33" i="12"/>
  <c r="M33" i="12"/>
  <c r="I33" i="12"/>
  <c r="B33" i="12"/>
  <c r="G33" i="12" s="1"/>
  <c r="W32" i="12"/>
  <c r="U32" i="12" s="1"/>
  <c r="V32" i="12" s="1"/>
  <c r="T32" i="12"/>
  <c r="Q32" i="12"/>
  <c r="M32" i="12"/>
  <c r="N32" i="12" s="1"/>
  <c r="J32" i="12" s="1"/>
  <c r="I32" i="12"/>
  <c r="B32" i="12"/>
  <c r="R32" i="12" s="1"/>
  <c r="W31" i="12"/>
  <c r="U31" i="12" s="1"/>
  <c r="T31" i="12"/>
  <c r="Q31" i="12"/>
  <c r="M31" i="12"/>
  <c r="I31" i="12"/>
  <c r="B31" i="12"/>
  <c r="R31" i="12" s="1"/>
  <c r="W30" i="12"/>
  <c r="T30" i="12"/>
  <c r="Q30" i="12"/>
  <c r="M30" i="12"/>
  <c r="N30" i="12" s="1"/>
  <c r="J30" i="12" s="1"/>
  <c r="I30" i="12"/>
  <c r="B30" i="12"/>
  <c r="O30" i="12" s="1"/>
  <c r="W29" i="12"/>
  <c r="U29" i="12" s="1"/>
  <c r="T29" i="12"/>
  <c r="Q29" i="12"/>
  <c r="M29" i="12"/>
  <c r="N29" i="12" s="1"/>
  <c r="J29" i="12" s="1"/>
  <c r="I29" i="12"/>
  <c r="B29" i="12"/>
  <c r="O29" i="12" s="1"/>
  <c r="W28" i="12"/>
  <c r="T28" i="12"/>
  <c r="Q28" i="12"/>
  <c r="M28" i="12"/>
  <c r="N28" i="12" s="1"/>
  <c r="J28" i="12" s="1"/>
  <c r="I28" i="12"/>
  <c r="B28" i="12"/>
  <c r="R28" i="12" s="1"/>
  <c r="W27" i="12"/>
  <c r="U27" i="12" s="1"/>
  <c r="V27" i="12" s="1"/>
  <c r="T27" i="12"/>
  <c r="Q27" i="12"/>
  <c r="M27" i="12"/>
  <c r="I27" i="12"/>
  <c r="B27" i="12"/>
  <c r="O27" i="12" s="1"/>
  <c r="W26" i="12"/>
  <c r="U26" i="12" s="1"/>
  <c r="V26" i="12" s="1"/>
  <c r="T26" i="12"/>
  <c r="Q26" i="12"/>
  <c r="M26" i="12"/>
  <c r="N26" i="12" s="1"/>
  <c r="J26" i="12" s="1"/>
  <c r="I26" i="12"/>
  <c r="B26" i="12"/>
  <c r="C26" i="12" s="1"/>
  <c r="W25" i="12"/>
  <c r="U25" i="12" s="1"/>
  <c r="V25" i="12" s="1"/>
  <c r="T25" i="12"/>
  <c r="Q25" i="12"/>
  <c r="M25" i="12"/>
  <c r="N25" i="12" s="1"/>
  <c r="J25" i="12" s="1"/>
  <c r="I25" i="12"/>
  <c r="B25" i="12"/>
  <c r="G25" i="12" s="1"/>
  <c r="W24" i="12"/>
  <c r="U24" i="12" s="1"/>
  <c r="V24" i="12" s="1"/>
  <c r="T24" i="12"/>
  <c r="Q24" i="12"/>
  <c r="M24" i="12"/>
  <c r="N24" i="12" s="1"/>
  <c r="J24" i="12" s="1"/>
  <c r="I24" i="12"/>
  <c r="B24" i="12"/>
  <c r="R24" i="12" s="1"/>
  <c r="W23" i="12"/>
  <c r="U23" i="12" s="1"/>
  <c r="T23" i="12"/>
  <c r="Q23" i="12"/>
  <c r="M23" i="12"/>
  <c r="I23" i="12"/>
  <c r="B23" i="12"/>
  <c r="R23" i="12" s="1"/>
  <c r="W22" i="12"/>
  <c r="T22" i="12"/>
  <c r="Q22" i="12"/>
  <c r="M22" i="12"/>
  <c r="N22" i="12" s="1"/>
  <c r="J22" i="12" s="1"/>
  <c r="I22" i="12"/>
  <c r="B22" i="12"/>
  <c r="O22" i="12" s="1"/>
  <c r="W21" i="12"/>
  <c r="U21" i="12" s="1"/>
  <c r="T21" i="12"/>
  <c r="Q21" i="12"/>
  <c r="M21" i="12"/>
  <c r="N21" i="12" s="1"/>
  <c r="J21" i="12" s="1"/>
  <c r="I21" i="12"/>
  <c r="B21" i="12"/>
  <c r="O21" i="12" s="1"/>
  <c r="W20" i="12"/>
  <c r="T20" i="12"/>
  <c r="Q20" i="12"/>
  <c r="M20" i="12"/>
  <c r="N20" i="12" s="1"/>
  <c r="J20" i="12" s="1"/>
  <c r="I20" i="12"/>
  <c r="B20" i="12"/>
  <c r="R20" i="12" s="1"/>
  <c r="W19" i="12"/>
  <c r="U19" i="12" s="1"/>
  <c r="V19" i="12" s="1"/>
  <c r="T19" i="12"/>
  <c r="Q19" i="12"/>
  <c r="M19" i="12"/>
  <c r="I19" i="12"/>
  <c r="B19" i="12"/>
  <c r="O19" i="12" s="1"/>
  <c r="W18" i="12"/>
  <c r="U18" i="12" s="1"/>
  <c r="V18" i="12" s="1"/>
  <c r="T18" i="12"/>
  <c r="Q18" i="12"/>
  <c r="M18" i="12"/>
  <c r="N18" i="12" s="1"/>
  <c r="J18" i="12" s="1"/>
  <c r="I18" i="12"/>
  <c r="B18" i="12"/>
  <c r="C18" i="12" s="1"/>
  <c r="W17" i="12"/>
  <c r="U17" i="12" s="1"/>
  <c r="V17" i="12" s="1"/>
  <c r="T17" i="12"/>
  <c r="Q17" i="12"/>
  <c r="M17" i="12"/>
  <c r="N17" i="12" s="1"/>
  <c r="J17" i="12" s="1"/>
  <c r="I17" i="12"/>
  <c r="B17" i="12"/>
  <c r="G17" i="12" s="1"/>
  <c r="W16" i="12"/>
  <c r="U16" i="12" s="1"/>
  <c r="V16" i="12" s="1"/>
  <c r="T16" i="12"/>
  <c r="Q16" i="12"/>
  <c r="M16" i="12"/>
  <c r="N16" i="12" s="1"/>
  <c r="J16" i="12" s="1"/>
  <c r="I16" i="12"/>
  <c r="B16" i="12"/>
  <c r="R16" i="12" s="1"/>
  <c r="W15" i="12"/>
  <c r="U15" i="12" s="1"/>
  <c r="T15" i="12"/>
  <c r="Q15" i="12"/>
  <c r="M15" i="12"/>
  <c r="I15" i="12"/>
  <c r="B15" i="12"/>
  <c r="R15" i="12" s="1"/>
  <c r="W14" i="12"/>
  <c r="T14" i="12"/>
  <c r="Q14" i="12"/>
  <c r="M14" i="12"/>
  <c r="N14" i="12" s="1"/>
  <c r="J14" i="12" s="1"/>
  <c r="I14" i="12"/>
  <c r="B14" i="12"/>
  <c r="O14" i="12" s="1"/>
  <c r="W13" i="12"/>
  <c r="U13" i="12" s="1"/>
  <c r="T13" i="12"/>
  <c r="Q13" i="12"/>
  <c r="M13" i="12"/>
  <c r="N13" i="12" s="1"/>
  <c r="J13" i="12" s="1"/>
  <c r="I13" i="12"/>
  <c r="B13" i="12"/>
  <c r="O13" i="12" s="1"/>
  <c r="W12" i="12"/>
  <c r="T12" i="12"/>
  <c r="Q12" i="12"/>
  <c r="M12" i="12"/>
  <c r="N12" i="12" s="1"/>
  <c r="J12" i="12" s="1"/>
  <c r="I12" i="12"/>
  <c r="B12" i="12"/>
  <c r="R12" i="12" s="1"/>
  <c r="S12" i="12" s="1"/>
  <c r="W11" i="12"/>
  <c r="U11" i="12" s="1"/>
  <c r="V11" i="12" s="1"/>
  <c r="T11" i="12"/>
  <c r="Q11" i="12"/>
  <c r="M11" i="12"/>
  <c r="I11" i="12"/>
  <c r="B11" i="12"/>
  <c r="O11" i="12" s="1"/>
  <c r="W10" i="12"/>
  <c r="U10" i="12" s="1"/>
  <c r="V10" i="12" s="1"/>
  <c r="T10" i="12"/>
  <c r="Q10" i="12"/>
  <c r="M10" i="12"/>
  <c r="N10" i="12" s="1"/>
  <c r="J10" i="12" s="1"/>
  <c r="I10" i="12"/>
  <c r="B10" i="12"/>
  <c r="R10" i="12" s="1"/>
  <c r="V7" i="12"/>
  <c r="F6" i="12"/>
  <c r="D6" i="12"/>
  <c r="F5" i="12"/>
  <c r="D5" i="12"/>
  <c r="F4" i="12"/>
  <c r="D4" i="12"/>
  <c r="F3" i="12"/>
  <c r="D3" i="12"/>
  <c r="F2" i="12"/>
  <c r="D2" i="12"/>
  <c r="A2" i="10"/>
  <c r="B2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A3" i="10"/>
  <c r="B3" i="10"/>
  <c r="C3" i="10"/>
  <c r="E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A4" i="10"/>
  <c r="B4" i="10"/>
  <c r="C4" i="10"/>
  <c r="E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A5" i="10"/>
  <c r="B5" i="10"/>
  <c r="C5" i="10"/>
  <c r="E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A6" i="10"/>
  <c r="B6" i="10"/>
  <c r="C6" i="10"/>
  <c r="E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A7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U7" i="10"/>
  <c r="A8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A9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A10" i="10"/>
  <c r="B10" i="10"/>
  <c r="C10" i="10"/>
  <c r="D10" i="10"/>
  <c r="E10" i="10"/>
  <c r="F10" i="10"/>
  <c r="G10" i="10"/>
  <c r="H10" i="10"/>
  <c r="I10" i="10"/>
  <c r="A11" i="10"/>
  <c r="B11" i="10"/>
  <c r="C11" i="10"/>
  <c r="D11" i="10"/>
  <c r="E11" i="10"/>
  <c r="F11" i="10"/>
  <c r="G11" i="10"/>
  <c r="H11" i="10"/>
  <c r="I11" i="10"/>
  <c r="A12" i="10"/>
  <c r="B12" i="10"/>
  <c r="C12" i="10"/>
  <c r="D12" i="10"/>
  <c r="E12" i="10"/>
  <c r="F12" i="10"/>
  <c r="G12" i="10"/>
  <c r="H12" i="10"/>
  <c r="I12" i="10"/>
  <c r="A13" i="10"/>
  <c r="B13" i="10"/>
  <c r="C13" i="10"/>
  <c r="D13" i="10"/>
  <c r="E13" i="10"/>
  <c r="F13" i="10"/>
  <c r="G13" i="10"/>
  <c r="H13" i="10"/>
  <c r="I13" i="10"/>
  <c r="A14" i="10"/>
  <c r="B14" i="10"/>
  <c r="C14" i="10"/>
  <c r="D14" i="10"/>
  <c r="E14" i="10"/>
  <c r="F14" i="10"/>
  <c r="G14" i="10"/>
  <c r="H14" i="10"/>
  <c r="I14" i="10"/>
  <c r="A15" i="10"/>
  <c r="B15" i="10"/>
  <c r="C15" i="10"/>
  <c r="D15" i="10"/>
  <c r="E15" i="10"/>
  <c r="F15" i="10"/>
  <c r="G15" i="10"/>
  <c r="H15" i="10"/>
  <c r="I15" i="10"/>
  <c r="A16" i="10"/>
  <c r="B16" i="10"/>
  <c r="C16" i="10"/>
  <c r="D16" i="10"/>
  <c r="E16" i="10"/>
  <c r="F16" i="10"/>
  <c r="G16" i="10"/>
  <c r="H16" i="10"/>
  <c r="I16" i="10"/>
  <c r="A17" i="10"/>
  <c r="B17" i="10"/>
  <c r="C17" i="10"/>
  <c r="D17" i="10"/>
  <c r="E17" i="10"/>
  <c r="F17" i="10"/>
  <c r="G17" i="10"/>
  <c r="H17" i="10"/>
  <c r="I17" i="10"/>
  <c r="A18" i="10"/>
  <c r="B18" i="10"/>
  <c r="C18" i="10"/>
  <c r="D18" i="10"/>
  <c r="E18" i="10"/>
  <c r="F18" i="10"/>
  <c r="G18" i="10"/>
  <c r="H18" i="10"/>
  <c r="I18" i="10"/>
  <c r="A19" i="10"/>
  <c r="B19" i="10"/>
  <c r="C19" i="10"/>
  <c r="D19" i="10"/>
  <c r="E19" i="10"/>
  <c r="F19" i="10"/>
  <c r="G19" i="10"/>
  <c r="H19" i="10"/>
  <c r="I19" i="10"/>
  <c r="A20" i="10"/>
  <c r="B20" i="10"/>
  <c r="C20" i="10"/>
  <c r="D20" i="10"/>
  <c r="E20" i="10"/>
  <c r="F20" i="10"/>
  <c r="G20" i="10"/>
  <c r="H20" i="10"/>
  <c r="I20" i="10"/>
  <c r="A21" i="10"/>
  <c r="B21" i="10"/>
  <c r="C21" i="10"/>
  <c r="D21" i="10"/>
  <c r="E21" i="10"/>
  <c r="F21" i="10"/>
  <c r="G21" i="10"/>
  <c r="H21" i="10"/>
  <c r="I21" i="10"/>
  <c r="A22" i="10"/>
  <c r="B22" i="10"/>
  <c r="C22" i="10"/>
  <c r="D22" i="10"/>
  <c r="E22" i="10"/>
  <c r="F22" i="10"/>
  <c r="G22" i="10"/>
  <c r="H22" i="10"/>
  <c r="I22" i="10"/>
  <c r="A23" i="10"/>
  <c r="B23" i="10"/>
  <c r="C23" i="10"/>
  <c r="D23" i="10"/>
  <c r="E23" i="10"/>
  <c r="F23" i="10"/>
  <c r="G23" i="10"/>
  <c r="H23" i="10"/>
  <c r="I23" i="10"/>
  <c r="A24" i="10"/>
  <c r="B24" i="10"/>
  <c r="C24" i="10"/>
  <c r="D24" i="10"/>
  <c r="E24" i="10"/>
  <c r="F24" i="10"/>
  <c r="G24" i="10"/>
  <c r="H24" i="10"/>
  <c r="I24" i="10"/>
  <c r="A25" i="10"/>
  <c r="B25" i="10"/>
  <c r="C25" i="10"/>
  <c r="D25" i="10"/>
  <c r="E25" i="10"/>
  <c r="F25" i="10"/>
  <c r="G25" i="10"/>
  <c r="H25" i="10"/>
  <c r="I25" i="10"/>
  <c r="A26" i="10"/>
  <c r="B26" i="10"/>
  <c r="C26" i="10"/>
  <c r="D26" i="10"/>
  <c r="E26" i="10"/>
  <c r="F26" i="10"/>
  <c r="G26" i="10"/>
  <c r="H26" i="10"/>
  <c r="I26" i="10"/>
  <c r="A27" i="10"/>
  <c r="B27" i="10"/>
  <c r="C27" i="10"/>
  <c r="D27" i="10"/>
  <c r="E27" i="10"/>
  <c r="F27" i="10"/>
  <c r="G27" i="10"/>
  <c r="H27" i="10"/>
  <c r="I27" i="10"/>
  <c r="A28" i="10"/>
  <c r="B28" i="10"/>
  <c r="C28" i="10"/>
  <c r="D28" i="10"/>
  <c r="E28" i="10"/>
  <c r="F28" i="10"/>
  <c r="G28" i="10"/>
  <c r="H28" i="10"/>
  <c r="I28" i="10"/>
  <c r="A29" i="10"/>
  <c r="B29" i="10"/>
  <c r="C29" i="10"/>
  <c r="D29" i="10"/>
  <c r="E29" i="10"/>
  <c r="F29" i="10"/>
  <c r="G29" i="10"/>
  <c r="H29" i="10"/>
  <c r="I29" i="10"/>
  <c r="A30" i="10"/>
  <c r="B30" i="10"/>
  <c r="C30" i="10"/>
  <c r="D30" i="10"/>
  <c r="E30" i="10"/>
  <c r="F30" i="10"/>
  <c r="G30" i="10"/>
  <c r="H30" i="10"/>
  <c r="I30" i="10"/>
  <c r="A31" i="10"/>
  <c r="B31" i="10"/>
  <c r="C31" i="10"/>
  <c r="D31" i="10"/>
  <c r="E31" i="10"/>
  <c r="F31" i="10"/>
  <c r="G31" i="10"/>
  <c r="H31" i="10"/>
  <c r="I31" i="10"/>
  <c r="A32" i="10"/>
  <c r="B32" i="10"/>
  <c r="C32" i="10"/>
  <c r="D32" i="10"/>
  <c r="E32" i="10"/>
  <c r="F32" i="10"/>
  <c r="G32" i="10"/>
  <c r="H32" i="10"/>
  <c r="I32" i="10"/>
  <c r="A33" i="10"/>
  <c r="B33" i="10"/>
  <c r="C33" i="10"/>
  <c r="D33" i="10"/>
  <c r="E33" i="10"/>
  <c r="F33" i="10"/>
  <c r="G33" i="10"/>
  <c r="H33" i="10"/>
  <c r="I33" i="10"/>
  <c r="A34" i="10"/>
  <c r="B34" i="10"/>
  <c r="C34" i="10"/>
  <c r="D34" i="10"/>
  <c r="E34" i="10"/>
  <c r="F34" i="10"/>
  <c r="G34" i="10"/>
  <c r="H34" i="10"/>
  <c r="I34" i="10"/>
  <c r="A35" i="10"/>
  <c r="B35" i="10"/>
  <c r="C35" i="10"/>
  <c r="D35" i="10"/>
  <c r="E35" i="10"/>
  <c r="F35" i="10"/>
  <c r="G35" i="10"/>
  <c r="H35" i="10"/>
  <c r="I35" i="10"/>
  <c r="A36" i="10"/>
  <c r="B36" i="10"/>
  <c r="C36" i="10"/>
  <c r="D36" i="10"/>
  <c r="E36" i="10"/>
  <c r="F36" i="10"/>
  <c r="G36" i="10"/>
  <c r="H36" i="10"/>
  <c r="I36" i="10"/>
  <c r="A37" i="10"/>
  <c r="B37" i="10"/>
  <c r="C37" i="10"/>
  <c r="D37" i="10"/>
  <c r="E37" i="10"/>
  <c r="F37" i="10"/>
  <c r="G37" i="10"/>
  <c r="H37" i="10"/>
  <c r="I37" i="10"/>
  <c r="A38" i="10"/>
  <c r="B38" i="10"/>
  <c r="C38" i="10"/>
  <c r="D38" i="10"/>
  <c r="E38" i="10"/>
  <c r="F38" i="10"/>
  <c r="G38" i="10"/>
  <c r="H38" i="10"/>
  <c r="I38" i="10"/>
  <c r="A39" i="10"/>
  <c r="B39" i="10"/>
  <c r="C39" i="10"/>
  <c r="D39" i="10"/>
  <c r="E39" i="10"/>
  <c r="F39" i="10"/>
  <c r="G39" i="10"/>
  <c r="H39" i="10"/>
  <c r="I39" i="10"/>
  <c r="A40" i="10"/>
  <c r="B40" i="10"/>
  <c r="C40" i="10"/>
  <c r="D40" i="10"/>
  <c r="E40" i="10"/>
  <c r="F40" i="10"/>
  <c r="G40" i="10"/>
  <c r="H40" i="10"/>
  <c r="I40" i="10"/>
  <c r="A41" i="10"/>
  <c r="B41" i="10"/>
  <c r="C41" i="10"/>
  <c r="D41" i="10"/>
  <c r="E41" i="10"/>
  <c r="F41" i="10"/>
  <c r="G41" i="10"/>
  <c r="H41" i="10"/>
  <c r="I41" i="10"/>
  <c r="A42" i="10"/>
  <c r="B42" i="10"/>
  <c r="C42" i="10"/>
  <c r="D42" i="10"/>
  <c r="E42" i="10"/>
  <c r="F42" i="10"/>
  <c r="G42" i="10"/>
  <c r="H42" i="10"/>
  <c r="I42" i="10"/>
  <c r="A43" i="10"/>
  <c r="B43" i="10"/>
  <c r="C43" i="10"/>
  <c r="D43" i="10"/>
  <c r="E43" i="10"/>
  <c r="F43" i="10"/>
  <c r="G43" i="10"/>
  <c r="H43" i="10"/>
  <c r="I43" i="10"/>
  <c r="A44" i="10"/>
  <c r="B44" i="10"/>
  <c r="C44" i="10"/>
  <c r="D44" i="10"/>
  <c r="E44" i="10"/>
  <c r="F44" i="10"/>
  <c r="G44" i="10"/>
  <c r="H44" i="10"/>
  <c r="I44" i="10"/>
  <c r="A45" i="10"/>
  <c r="B45" i="10"/>
  <c r="C45" i="10"/>
  <c r="D45" i="10"/>
  <c r="E45" i="10"/>
  <c r="F45" i="10"/>
  <c r="G45" i="10"/>
  <c r="H45" i="10"/>
  <c r="I45" i="10"/>
  <c r="A46" i="10"/>
  <c r="B46" i="10"/>
  <c r="C46" i="10"/>
  <c r="D46" i="10"/>
  <c r="E46" i="10"/>
  <c r="F46" i="10"/>
  <c r="G46" i="10"/>
  <c r="H46" i="10"/>
  <c r="I46" i="10"/>
  <c r="A47" i="10"/>
  <c r="B47" i="10"/>
  <c r="C47" i="10"/>
  <c r="D47" i="10"/>
  <c r="E47" i="10"/>
  <c r="F47" i="10"/>
  <c r="G47" i="10"/>
  <c r="H47" i="10"/>
  <c r="I47" i="10"/>
  <c r="A48" i="10"/>
  <c r="B48" i="10"/>
  <c r="C48" i="10"/>
  <c r="D48" i="10"/>
  <c r="E48" i="10"/>
  <c r="F48" i="10"/>
  <c r="G48" i="10"/>
  <c r="H48" i="10"/>
  <c r="I48" i="10"/>
  <c r="A49" i="10"/>
  <c r="B49" i="10"/>
  <c r="C49" i="10"/>
  <c r="D49" i="10"/>
  <c r="E49" i="10"/>
  <c r="F49" i="10"/>
  <c r="G49" i="10"/>
  <c r="H49" i="10"/>
  <c r="I49" i="10"/>
  <c r="A50" i="10"/>
  <c r="B50" i="10"/>
  <c r="C50" i="10"/>
  <c r="D50" i="10"/>
  <c r="E50" i="10"/>
  <c r="F50" i="10"/>
  <c r="G50" i="10"/>
  <c r="H50" i="10"/>
  <c r="I50" i="10"/>
  <c r="A51" i="10"/>
  <c r="B51" i="10"/>
  <c r="C51" i="10"/>
  <c r="D51" i="10"/>
  <c r="E51" i="10"/>
  <c r="F51" i="10"/>
  <c r="G51" i="10"/>
  <c r="H51" i="10"/>
  <c r="I51" i="10"/>
  <c r="A52" i="10"/>
  <c r="B52" i="10"/>
  <c r="C52" i="10"/>
  <c r="D52" i="10"/>
  <c r="E52" i="10"/>
  <c r="F52" i="10"/>
  <c r="G52" i="10"/>
  <c r="H52" i="10"/>
  <c r="I52" i="10"/>
  <c r="A53" i="10"/>
  <c r="B53" i="10"/>
  <c r="C53" i="10"/>
  <c r="D53" i="10"/>
  <c r="E53" i="10"/>
  <c r="F53" i="10"/>
  <c r="G53" i="10"/>
  <c r="H53" i="10"/>
  <c r="I53" i="10"/>
  <c r="A54" i="10"/>
  <c r="B54" i="10"/>
  <c r="C54" i="10"/>
  <c r="D54" i="10"/>
  <c r="E54" i="10"/>
  <c r="F54" i="10"/>
  <c r="G54" i="10"/>
  <c r="H54" i="10"/>
  <c r="I54" i="10"/>
  <c r="A55" i="10"/>
  <c r="B55" i="10"/>
  <c r="C55" i="10"/>
  <c r="D55" i="10"/>
  <c r="E55" i="10"/>
  <c r="F55" i="10"/>
  <c r="G55" i="10"/>
  <c r="H55" i="10"/>
  <c r="I55" i="10"/>
  <c r="A56" i="10"/>
  <c r="B56" i="10"/>
  <c r="C56" i="10"/>
  <c r="D56" i="10"/>
  <c r="E56" i="10"/>
  <c r="F56" i="10"/>
  <c r="G56" i="10"/>
  <c r="H56" i="10"/>
  <c r="I56" i="10"/>
  <c r="A57" i="10"/>
  <c r="B57" i="10"/>
  <c r="C57" i="10"/>
  <c r="D57" i="10"/>
  <c r="E57" i="10"/>
  <c r="F57" i="10"/>
  <c r="G57" i="10"/>
  <c r="H57" i="10"/>
  <c r="I57" i="10"/>
  <c r="A58" i="10"/>
  <c r="B58" i="10"/>
  <c r="C58" i="10"/>
  <c r="D58" i="10"/>
  <c r="E58" i="10"/>
  <c r="F58" i="10"/>
  <c r="G58" i="10"/>
  <c r="H58" i="10"/>
  <c r="I58" i="10"/>
  <c r="A59" i="10"/>
  <c r="B59" i="10"/>
  <c r="C59" i="10"/>
  <c r="D59" i="10"/>
  <c r="E59" i="10"/>
  <c r="F59" i="10"/>
  <c r="G59" i="10"/>
  <c r="H59" i="10"/>
  <c r="I59" i="10"/>
  <c r="B1" i="10"/>
  <c r="C1" i="10"/>
  <c r="D1" i="10"/>
  <c r="E1" i="10"/>
  <c r="F1" i="10"/>
  <c r="G1" i="10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A1" i="10"/>
  <c r="G11" i="9"/>
  <c r="I11" i="9"/>
  <c r="H11" i="9" s="1"/>
  <c r="M11" i="9"/>
  <c r="P11" i="9"/>
  <c r="G12" i="9"/>
  <c r="I12" i="9"/>
  <c r="M12" i="9"/>
  <c r="P12" i="9"/>
  <c r="G13" i="9"/>
  <c r="H13" i="9"/>
  <c r="I13" i="9"/>
  <c r="M13" i="9"/>
  <c r="P13" i="9"/>
  <c r="G14" i="9"/>
  <c r="I14" i="9"/>
  <c r="H14" i="9" s="1"/>
  <c r="M14" i="9"/>
  <c r="P14" i="9"/>
  <c r="G15" i="9"/>
  <c r="I15" i="9"/>
  <c r="H15" i="9" s="1"/>
  <c r="M15" i="9"/>
  <c r="P15" i="9"/>
  <c r="G16" i="9"/>
  <c r="I16" i="9"/>
  <c r="H16" i="9" s="1"/>
  <c r="M16" i="9"/>
  <c r="P16" i="9"/>
  <c r="G17" i="9"/>
  <c r="I17" i="9"/>
  <c r="H17" i="9" s="1"/>
  <c r="M17" i="9"/>
  <c r="P17" i="9"/>
  <c r="G18" i="9"/>
  <c r="I18" i="9"/>
  <c r="H18" i="9" s="1"/>
  <c r="M18" i="9"/>
  <c r="P18" i="9"/>
  <c r="G19" i="9"/>
  <c r="I19" i="9"/>
  <c r="H19" i="9" s="1"/>
  <c r="M19" i="9"/>
  <c r="P19" i="9"/>
  <c r="G20" i="9"/>
  <c r="I20" i="9"/>
  <c r="H20" i="9" s="1"/>
  <c r="M20" i="9"/>
  <c r="P20" i="9"/>
  <c r="G21" i="9"/>
  <c r="H21" i="9"/>
  <c r="I21" i="9"/>
  <c r="M21" i="9"/>
  <c r="P21" i="9"/>
  <c r="G22" i="9"/>
  <c r="I22" i="9"/>
  <c r="H22" i="9" s="1"/>
  <c r="M22" i="9"/>
  <c r="P22" i="9"/>
  <c r="G23" i="9"/>
  <c r="I23" i="9"/>
  <c r="H23" i="9" s="1"/>
  <c r="M23" i="9"/>
  <c r="P23" i="9"/>
  <c r="G24" i="9"/>
  <c r="I24" i="9"/>
  <c r="H24" i="9" s="1"/>
  <c r="M24" i="9"/>
  <c r="P24" i="9"/>
  <c r="J24" i="9" s="1"/>
  <c r="G25" i="9"/>
  <c r="I25" i="9"/>
  <c r="H25" i="9" s="1"/>
  <c r="M25" i="9"/>
  <c r="J25" i="9" s="1"/>
  <c r="P25" i="9"/>
  <c r="G26" i="9"/>
  <c r="I26" i="9"/>
  <c r="H26" i="9" s="1"/>
  <c r="M26" i="9"/>
  <c r="P26" i="9"/>
  <c r="G27" i="9"/>
  <c r="I27" i="9"/>
  <c r="H27" i="9" s="1"/>
  <c r="M27" i="9"/>
  <c r="J27" i="9" s="1"/>
  <c r="P27" i="9"/>
  <c r="G28" i="9"/>
  <c r="I28" i="9"/>
  <c r="H28" i="9" s="1"/>
  <c r="M28" i="9"/>
  <c r="P28" i="9"/>
  <c r="G29" i="9"/>
  <c r="H29" i="9"/>
  <c r="I29" i="9"/>
  <c r="M29" i="9"/>
  <c r="P29" i="9"/>
  <c r="G30" i="9"/>
  <c r="I30" i="9"/>
  <c r="H30" i="9" s="1"/>
  <c r="M30" i="9"/>
  <c r="P30" i="9"/>
  <c r="G31" i="9"/>
  <c r="I31" i="9"/>
  <c r="H31" i="9" s="1"/>
  <c r="M31" i="9"/>
  <c r="P31" i="9"/>
  <c r="G32" i="9"/>
  <c r="I32" i="9"/>
  <c r="H32" i="9" s="1"/>
  <c r="M32" i="9"/>
  <c r="P32" i="9"/>
  <c r="G33" i="9"/>
  <c r="I33" i="9"/>
  <c r="H33" i="9" s="1"/>
  <c r="M33" i="9"/>
  <c r="P33" i="9"/>
  <c r="J33" i="9" s="1"/>
  <c r="G34" i="9"/>
  <c r="I34" i="9"/>
  <c r="H34" i="9" s="1"/>
  <c r="M34" i="9"/>
  <c r="P34" i="9"/>
  <c r="G35" i="9"/>
  <c r="I35" i="9"/>
  <c r="H35" i="9" s="1"/>
  <c r="M35" i="9"/>
  <c r="P35" i="9"/>
  <c r="G36" i="9"/>
  <c r="I36" i="9"/>
  <c r="M36" i="9"/>
  <c r="P36" i="9"/>
  <c r="G37" i="9"/>
  <c r="H37" i="9"/>
  <c r="I37" i="9"/>
  <c r="M37" i="9"/>
  <c r="P37" i="9"/>
  <c r="G38" i="9"/>
  <c r="I38" i="9"/>
  <c r="H38" i="9" s="1"/>
  <c r="M38" i="9"/>
  <c r="P38" i="9"/>
  <c r="G39" i="9"/>
  <c r="I39" i="9"/>
  <c r="H39" i="9" s="1"/>
  <c r="M39" i="9"/>
  <c r="P39" i="9"/>
  <c r="G40" i="9"/>
  <c r="I40" i="9"/>
  <c r="H40" i="9" s="1"/>
  <c r="M40" i="9"/>
  <c r="P40" i="9"/>
  <c r="G41" i="9"/>
  <c r="I41" i="9"/>
  <c r="H41" i="9" s="1"/>
  <c r="M41" i="9"/>
  <c r="P41" i="9"/>
  <c r="G42" i="9"/>
  <c r="I42" i="9"/>
  <c r="H42" i="9" s="1"/>
  <c r="M42" i="9"/>
  <c r="P42" i="9"/>
  <c r="G43" i="9"/>
  <c r="I43" i="9"/>
  <c r="H43" i="9" s="1"/>
  <c r="M43" i="9"/>
  <c r="P43" i="9"/>
  <c r="G44" i="9"/>
  <c r="I44" i="9"/>
  <c r="H44" i="9" s="1"/>
  <c r="M44" i="9"/>
  <c r="P44" i="9"/>
  <c r="G45" i="9"/>
  <c r="H45" i="9"/>
  <c r="I45" i="9"/>
  <c r="M45" i="9"/>
  <c r="P45" i="9"/>
  <c r="G46" i="9"/>
  <c r="H46" i="9"/>
  <c r="I46" i="9"/>
  <c r="M46" i="9"/>
  <c r="P46" i="9"/>
  <c r="G47" i="9"/>
  <c r="I47" i="9"/>
  <c r="H47" i="9" s="1"/>
  <c r="M47" i="9"/>
  <c r="J47" i="9" s="1"/>
  <c r="P47" i="9"/>
  <c r="G48" i="9"/>
  <c r="I48" i="9"/>
  <c r="H48" i="9" s="1"/>
  <c r="M48" i="9"/>
  <c r="P48" i="9"/>
  <c r="G49" i="9"/>
  <c r="I49" i="9"/>
  <c r="H49" i="9" s="1"/>
  <c r="M49" i="9"/>
  <c r="J49" i="9" s="1"/>
  <c r="P49" i="9"/>
  <c r="G50" i="9"/>
  <c r="I50" i="9"/>
  <c r="H50" i="9" s="1"/>
  <c r="M50" i="9"/>
  <c r="P50" i="9"/>
  <c r="G51" i="9"/>
  <c r="I51" i="9"/>
  <c r="H51" i="9" s="1"/>
  <c r="M51" i="9"/>
  <c r="J51" i="9" s="1"/>
  <c r="P51" i="9"/>
  <c r="G52" i="9"/>
  <c r="I52" i="9"/>
  <c r="M52" i="9"/>
  <c r="P52" i="9"/>
  <c r="G53" i="9"/>
  <c r="H53" i="9"/>
  <c r="I53" i="9"/>
  <c r="M53" i="9"/>
  <c r="P53" i="9"/>
  <c r="G54" i="9"/>
  <c r="I54" i="9"/>
  <c r="H54" i="9" s="1"/>
  <c r="M54" i="9"/>
  <c r="P54" i="9"/>
  <c r="G55" i="9"/>
  <c r="I55" i="9"/>
  <c r="H55" i="9" s="1"/>
  <c r="M55" i="9"/>
  <c r="P55" i="9"/>
  <c r="G56" i="9"/>
  <c r="I56" i="9"/>
  <c r="H56" i="9" s="1"/>
  <c r="M56" i="9"/>
  <c r="P56" i="9"/>
  <c r="J56" i="9" s="1"/>
  <c r="G57" i="9"/>
  <c r="I57" i="9"/>
  <c r="H57" i="9" s="1"/>
  <c r="M57" i="9"/>
  <c r="P57" i="9"/>
  <c r="G58" i="9"/>
  <c r="I58" i="9"/>
  <c r="H58" i="9" s="1"/>
  <c r="M58" i="9"/>
  <c r="P58" i="9"/>
  <c r="G59" i="9"/>
  <c r="I59" i="9"/>
  <c r="H59" i="9" s="1"/>
  <c r="M59" i="9"/>
  <c r="P59" i="9"/>
  <c r="C59" i="9"/>
  <c r="B59" i="9"/>
  <c r="B58" i="9"/>
  <c r="C58" i="9" s="1"/>
  <c r="B57" i="9"/>
  <c r="C56" i="9"/>
  <c r="B56" i="9"/>
  <c r="C55" i="9"/>
  <c r="B55" i="9"/>
  <c r="B54" i="9"/>
  <c r="B53" i="9"/>
  <c r="C52" i="9"/>
  <c r="B52" i="9"/>
  <c r="C51" i="9"/>
  <c r="B51" i="9"/>
  <c r="B50" i="9"/>
  <c r="C50" i="9" s="1"/>
  <c r="B49" i="9"/>
  <c r="C48" i="9"/>
  <c r="B48" i="9"/>
  <c r="C47" i="9"/>
  <c r="B47" i="9"/>
  <c r="B46" i="9"/>
  <c r="B45" i="9"/>
  <c r="B44" i="9"/>
  <c r="C43" i="9"/>
  <c r="B43" i="9"/>
  <c r="B42" i="9"/>
  <c r="C42" i="9" s="1"/>
  <c r="B41" i="9"/>
  <c r="C40" i="9"/>
  <c r="B40" i="9"/>
  <c r="C39" i="9"/>
  <c r="B39" i="9"/>
  <c r="B38" i="9"/>
  <c r="B37" i="9"/>
  <c r="B36" i="9"/>
  <c r="C35" i="9"/>
  <c r="B35" i="9"/>
  <c r="B34" i="9"/>
  <c r="C34" i="9" s="1"/>
  <c r="B33" i="9"/>
  <c r="C32" i="9"/>
  <c r="B32" i="9"/>
  <c r="C31" i="9"/>
  <c r="B31" i="9"/>
  <c r="B30" i="9"/>
  <c r="B29" i="9"/>
  <c r="C29" i="9" s="1"/>
  <c r="B28" i="9"/>
  <c r="C27" i="9"/>
  <c r="B27" i="9"/>
  <c r="B26" i="9"/>
  <c r="C26" i="9" s="1"/>
  <c r="B25" i="9"/>
  <c r="C24" i="9"/>
  <c r="B24" i="9"/>
  <c r="C23" i="9"/>
  <c r="B23" i="9"/>
  <c r="B22" i="9"/>
  <c r="C21" i="9"/>
  <c r="B21" i="9"/>
  <c r="B20" i="9"/>
  <c r="C19" i="9"/>
  <c r="B19" i="9"/>
  <c r="B18" i="9"/>
  <c r="C18" i="9" s="1"/>
  <c r="B17" i="9"/>
  <c r="C16" i="9"/>
  <c r="B16" i="9"/>
  <c r="C15" i="9"/>
  <c r="B15" i="9"/>
  <c r="B14" i="9"/>
  <c r="B13" i="9"/>
  <c r="C12" i="9"/>
  <c r="B12" i="9"/>
  <c r="C11" i="9"/>
  <c r="B11" i="9"/>
  <c r="P10" i="9"/>
  <c r="I10" i="9"/>
  <c r="H10" i="9" s="1"/>
  <c r="G10" i="9"/>
  <c r="B10" i="9"/>
  <c r="C10" i="9" s="1"/>
  <c r="T7" i="9"/>
  <c r="F6" i="9"/>
  <c r="D6" i="9"/>
  <c r="F5" i="9"/>
  <c r="D5" i="9"/>
  <c r="F4" i="9"/>
  <c r="D4" i="9"/>
  <c r="F3" i="9"/>
  <c r="D3" i="9"/>
  <c r="F2" i="9"/>
  <c r="D2" i="9"/>
  <c r="Y47" i="15" l="1"/>
  <c r="Y46" i="15"/>
  <c r="Y48" i="15"/>
  <c r="Y49" i="15"/>
  <c r="Z51" i="15"/>
  <c r="X50" i="15"/>
  <c r="S48" i="15"/>
  <c r="S49" i="15"/>
  <c r="S47" i="15"/>
  <c r="E50" i="15"/>
  <c r="U49" i="15"/>
  <c r="V49" i="15" s="1"/>
  <c r="S46" i="15"/>
  <c r="N32" i="15"/>
  <c r="O32" i="15" s="1"/>
  <c r="N40" i="15"/>
  <c r="O40" i="15" s="1"/>
  <c r="N27" i="15"/>
  <c r="O27" i="15" s="1"/>
  <c r="N38" i="15"/>
  <c r="O38" i="15" s="1"/>
  <c r="N42" i="15"/>
  <c r="O42" i="15" s="1"/>
  <c r="N45" i="15"/>
  <c r="O45" i="15" s="1"/>
  <c r="N18" i="15"/>
  <c r="O18" i="15" s="1"/>
  <c r="N34" i="15"/>
  <c r="O34" i="15" s="1"/>
  <c r="N37" i="15"/>
  <c r="O37" i="15" s="1"/>
  <c r="N35" i="15"/>
  <c r="O35" i="15" s="1"/>
  <c r="S31" i="15"/>
  <c r="N39" i="15"/>
  <c r="O39" i="15" s="1"/>
  <c r="V15" i="15"/>
  <c r="N41" i="15"/>
  <c r="O41" i="15" s="1"/>
  <c r="S16" i="15"/>
  <c r="N19" i="15"/>
  <c r="O19" i="15" s="1"/>
  <c r="N26" i="15"/>
  <c r="O26" i="15" s="1"/>
  <c r="V18" i="15"/>
  <c r="N17" i="15"/>
  <c r="O17" i="15" s="1"/>
  <c r="N33" i="15"/>
  <c r="O33" i="15" s="1"/>
  <c r="N11" i="15"/>
  <c r="O11" i="15" s="1"/>
  <c r="N30" i="15"/>
  <c r="O30" i="15" s="1"/>
  <c r="V43" i="15"/>
  <c r="N43" i="15"/>
  <c r="O43" i="15" s="1"/>
  <c r="N28" i="15"/>
  <c r="O28" i="15" s="1"/>
  <c r="K28" i="15"/>
  <c r="K37" i="15"/>
  <c r="N44" i="15"/>
  <c r="O44" i="15" s="1"/>
  <c r="K44" i="15"/>
  <c r="N20" i="15"/>
  <c r="O20" i="15" s="1"/>
  <c r="K20" i="15"/>
  <c r="K29" i="15"/>
  <c r="N29" i="15"/>
  <c r="O29" i="15" s="1"/>
  <c r="K49" i="15"/>
  <c r="K41" i="15"/>
  <c r="K33" i="15"/>
  <c r="K45" i="15"/>
  <c r="K21" i="15"/>
  <c r="N21" i="15"/>
  <c r="O21" i="15" s="1"/>
  <c r="N36" i="15"/>
  <c r="O36" i="15" s="1"/>
  <c r="K36" i="15"/>
  <c r="N14" i="15"/>
  <c r="O14" i="15" s="1"/>
  <c r="K14" i="15"/>
  <c r="K12" i="15"/>
  <c r="N12" i="15"/>
  <c r="O12" i="15" s="1"/>
  <c r="N13" i="15"/>
  <c r="O13" i="15" s="1"/>
  <c r="K13" i="15"/>
  <c r="N25" i="15"/>
  <c r="O25" i="15" s="1"/>
  <c r="K25" i="15"/>
  <c r="K10" i="15"/>
  <c r="C38" i="12"/>
  <c r="N33" i="12"/>
  <c r="J33" i="12" s="1"/>
  <c r="N38" i="12"/>
  <c r="J38" i="12" s="1"/>
  <c r="N42" i="12"/>
  <c r="J42" i="12" s="1"/>
  <c r="N46" i="12"/>
  <c r="J46" i="12" s="1"/>
  <c r="J50" i="12"/>
  <c r="J54" i="12"/>
  <c r="C35" i="12"/>
  <c r="J41" i="12"/>
  <c r="J45" i="12"/>
  <c r="J49" i="12"/>
  <c r="N53" i="12"/>
  <c r="J53" i="12" s="1"/>
  <c r="N11" i="12"/>
  <c r="J11" i="12" s="1"/>
  <c r="N15" i="12"/>
  <c r="J15" i="12" s="1"/>
  <c r="N19" i="12"/>
  <c r="J19" i="12" s="1"/>
  <c r="N23" i="12"/>
  <c r="J23" i="12" s="1"/>
  <c r="N27" i="12"/>
  <c r="J27" i="12" s="1"/>
  <c r="N31" i="12"/>
  <c r="J31" i="12" s="1"/>
  <c r="N36" i="12"/>
  <c r="J36" i="12" s="1"/>
  <c r="N57" i="12"/>
  <c r="J57" i="12" s="1"/>
  <c r="N35" i="12"/>
  <c r="J35" i="12" s="1"/>
  <c r="N40" i="12"/>
  <c r="J40" i="12" s="1"/>
  <c r="N44" i="12"/>
  <c r="J44" i="12" s="1"/>
  <c r="N48" i="12"/>
  <c r="J48" i="12" s="1"/>
  <c r="N52" i="12"/>
  <c r="J52" i="12" s="1"/>
  <c r="G18" i="12"/>
  <c r="H18" i="12" s="1"/>
  <c r="G26" i="12"/>
  <c r="H26" i="12" s="1"/>
  <c r="R18" i="12"/>
  <c r="V38" i="12"/>
  <c r="R58" i="12"/>
  <c r="S58" i="12" s="1"/>
  <c r="C19" i="12"/>
  <c r="S20" i="12"/>
  <c r="H41" i="12"/>
  <c r="S47" i="12"/>
  <c r="R22" i="12"/>
  <c r="S22" i="12" s="1"/>
  <c r="H25" i="12"/>
  <c r="P35" i="12"/>
  <c r="P38" i="12"/>
  <c r="S52" i="12"/>
  <c r="C28" i="12"/>
  <c r="C43" i="12"/>
  <c r="G22" i="12"/>
  <c r="C30" i="12"/>
  <c r="S37" i="12"/>
  <c r="G58" i="12"/>
  <c r="H58" i="12" s="1"/>
  <c r="C59" i="12"/>
  <c r="C11" i="12"/>
  <c r="G30" i="12"/>
  <c r="H30" i="12" s="1"/>
  <c r="S45" i="12"/>
  <c r="V54" i="12"/>
  <c r="C12" i="12"/>
  <c r="P14" i="12"/>
  <c r="G14" i="12"/>
  <c r="R17" i="12"/>
  <c r="S17" i="12" s="1"/>
  <c r="C22" i="12"/>
  <c r="G34" i="12"/>
  <c r="H34" i="12" s="1"/>
  <c r="G35" i="12"/>
  <c r="H35" i="12" s="1"/>
  <c r="C36" i="12"/>
  <c r="R49" i="12"/>
  <c r="S49" i="12" s="1"/>
  <c r="C54" i="12"/>
  <c r="S39" i="12"/>
  <c r="G54" i="12"/>
  <c r="H54" i="12" s="1"/>
  <c r="R57" i="12"/>
  <c r="S57" i="12" s="1"/>
  <c r="C51" i="12"/>
  <c r="C52" i="12"/>
  <c r="G11" i="12"/>
  <c r="H11" i="12" s="1"/>
  <c r="R14" i="12"/>
  <c r="S14" i="12" s="1"/>
  <c r="C49" i="12"/>
  <c r="G51" i="12"/>
  <c r="H51" i="12" s="1"/>
  <c r="P30" i="12"/>
  <c r="G19" i="12"/>
  <c r="H19" i="12" s="1"/>
  <c r="C20" i="12"/>
  <c r="R25" i="12"/>
  <c r="S25" i="12" s="1"/>
  <c r="C27" i="12"/>
  <c r="S28" i="12"/>
  <c r="G38" i="12"/>
  <c r="G42" i="12"/>
  <c r="H42" i="12" s="1"/>
  <c r="V42" i="12"/>
  <c r="C46" i="12"/>
  <c r="U46" i="12"/>
  <c r="V46" i="12" s="1"/>
  <c r="R50" i="12"/>
  <c r="G27" i="12"/>
  <c r="H27" i="12" s="1"/>
  <c r="R33" i="12"/>
  <c r="S33" i="12" s="1"/>
  <c r="S36" i="12"/>
  <c r="G46" i="12"/>
  <c r="H46" i="12" s="1"/>
  <c r="V47" i="12"/>
  <c r="S10" i="12"/>
  <c r="S44" i="12"/>
  <c r="U14" i="12"/>
  <c r="V14" i="12" s="1"/>
  <c r="S18" i="12"/>
  <c r="R26" i="12"/>
  <c r="S26" i="12" s="1"/>
  <c r="R30" i="12"/>
  <c r="S30" i="12" s="1"/>
  <c r="G43" i="12"/>
  <c r="H43" i="12" s="1"/>
  <c r="C44" i="12"/>
  <c r="G50" i="12"/>
  <c r="H50" i="12" s="1"/>
  <c r="V50" i="12"/>
  <c r="U51" i="12"/>
  <c r="V51" i="12" s="1"/>
  <c r="S54" i="12"/>
  <c r="V55" i="12"/>
  <c r="C57" i="12"/>
  <c r="R41" i="12"/>
  <c r="S41" i="12" s="1"/>
  <c r="C10" i="12"/>
  <c r="G10" i="12"/>
  <c r="H10" i="12" s="1"/>
  <c r="C14" i="12"/>
  <c r="V15" i="12"/>
  <c r="H17" i="12"/>
  <c r="P22" i="12"/>
  <c r="U22" i="12"/>
  <c r="V22" i="12" s="1"/>
  <c r="P27" i="12"/>
  <c r="R34" i="12"/>
  <c r="R38" i="12"/>
  <c r="S38" i="12" s="1"/>
  <c r="H57" i="12"/>
  <c r="V23" i="12"/>
  <c r="U30" i="12"/>
  <c r="V30" i="12" s="1"/>
  <c r="R42" i="12"/>
  <c r="S42" i="12" s="1"/>
  <c r="R46" i="12"/>
  <c r="S46" i="12" s="1"/>
  <c r="V58" i="12"/>
  <c r="V31" i="12"/>
  <c r="U39" i="12"/>
  <c r="V39" i="12" s="1"/>
  <c r="H33" i="12"/>
  <c r="P43" i="12"/>
  <c r="S48" i="12"/>
  <c r="S56" i="12"/>
  <c r="S16" i="12"/>
  <c r="P21" i="12"/>
  <c r="P51" i="12"/>
  <c r="S53" i="12"/>
  <c r="S55" i="12"/>
  <c r="P13" i="12"/>
  <c r="P11" i="12"/>
  <c r="S15" i="12"/>
  <c r="S24" i="12"/>
  <c r="P29" i="12"/>
  <c r="H49" i="12"/>
  <c r="P19" i="12"/>
  <c r="S23" i="12"/>
  <c r="S32" i="12"/>
  <c r="S31" i="12"/>
  <c r="S40" i="12"/>
  <c r="O12" i="12"/>
  <c r="P12" i="12" s="1"/>
  <c r="V13" i="12"/>
  <c r="O20" i="12"/>
  <c r="P20" i="12" s="1"/>
  <c r="V21" i="12"/>
  <c r="O28" i="12"/>
  <c r="P28" i="12" s="1"/>
  <c r="V29" i="12"/>
  <c r="O36" i="12"/>
  <c r="P36" i="12" s="1"/>
  <c r="V37" i="12"/>
  <c r="O44" i="12"/>
  <c r="P44" i="12" s="1"/>
  <c r="V45" i="12"/>
  <c r="O52" i="12"/>
  <c r="P52" i="12" s="1"/>
  <c r="V53" i="12"/>
  <c r="O37" i="12"/>
  <c r="P37" i="12" s="1"/>
  <c r="O45" i="12"/>
  <c r="P45" i="12" s="1"/>
  <c r="O53" i="12"/>
  <c r="P53" i="12" s="1"/>
  <c r="G59" i="12"/>
  <c r="H59" i="12" s="1"/>
  <c r="R11" i="12"/>
  <c r="S11" i="12" s="1"/>
  <c r="G12" i="12"/>
  <c r="C13" i="12"/>
  <c r="R19" i="12"/>
  <c r="S19" i="12" s="1"/>
  <c r="G20" i="12"/>
  <c r="C21" i="12"/>
  <c r="R27" i="12"/>
  <c r="S27" i="12" s="1"/>
  <c r="G28" i="12"/>
  <c r="C29" i="12"/>
  <c r="R35" i="12"/>
  <c r="S35" i="12" s="1"/>
  <c r="G36" i="12"/>
  <c r="C37" i="12"/>
  <c r="R43" i="12"/>
  <c r="S43" i="12" s="1"/>
  <c r="G44" i="12"/>
  <c r="C45" i="12"/>
  <c r="R51" i="12"/>
  <c r="S51" i="12" s="1"/>
  <c r="G52" i="12"/>
  <c r="C53" i="12"/>
  <c r="O54" i="12"/>
  <c r="P54" i="12" s="1"/>
  <c r="R59" i="12"/>
  <c r="S59" i="12" s="1"/>
  <c r="G13" i="12"/>
  <c r="O15" i="12"/>
  <c r="P15" i="12" s="1"/>
  <c r="G21" i="12"/>
  <c r="O23" i="12"/>
  <c r="P23" i="12" s="1"/>
  <c r="G29" i="12"/>
  <c r="O31" i="12"/>
  <c r="P31" i="12" s="1"/>
  <c r="G37" i="12"/>
  <c r="O39" i="12"/>
  <c r="P39" i="12" s="1"/>
  <c r="G45" i="12"/>
  <c r="O47" i="12"/>
  <c r="P47" i="12" s="1"/>
  <c r="G53" i="12"/>
  <c r="O55" i="12"/>
  <c r="P55" i="12" s="1"/>
  <c r="R13" i="12"/>
  <c r="S13" i="12" s="1"/>
  <c r="C15" i="12"/>
  <c r="O16" i="12"/>
  <c r="P16" i="12" s="1"/>
  <c r="R21" i="12"/>
  <c r="S21" i="12" s="1"/>
  <c r="C23" i="12"/>
  <c r="O24" i="12"/>
  <c r="P24" i="12" s="1"/>
  <c r="R29" i="12"/>
  <c r="S29" i="12" s="1"/>
  <c r="C31" i="12"/>
  <c r="O32" i="12"/>
  <c r="P32" i="12" s="1"/>
  <c r="C39" i="12"/>
  <c r="O40" i="12"/>
  <c r="P40" i="12" s="1"/>
  <c r="C47" i="12"/>
  <c r="O48" i="12"/>
  <c r="P48" i="12" s="1"/>
  <c r="C55" i="12"/>
  <c r="O56" i="12"/>
  <c r="P56" i="12" s="1"/>
  <c r="G15" i="12"/>
  <c r="C16" i="12"/>
  <c r="O17" i="12"/>
  <c r="P17" i="12" s="1"/>
  <c r="G23" i="12"/>
  <c r="C24" i="12"/>
  <c r="O25" i="12"/>
  <c r="P25" i="12" s="1"/>
  <c r="G31" i="12"/>
  <c r="C32" i="12"/>
  <c r="O33" i="12"/>
  <c r="P33" i="12" s="1"/>
  <c r="G39" i="12"/>
  <c r="C40" i="12"/>
  <c r="O41" i="12"/>
  <c r="P41" i="12" s="1"/>
  <c r="G47" i="12"/>
  <c r="C48" i="12"/>
  <c r="O49" i="12"/>
  <c r="P49" i="12" s="1"/>
  <c r="G55" i="12"/>
  <c r="C56" i="12"/>
  <c r="O57" i="12"/>
  <c r="P57" i="12" s="1"/>
  <c r="O10" i="12"/>
  <c r="U12" i="12"/>
  <c r="V12" i="12" s="1"/>
  <c r="G16" i="12"/>
  <c r="H16" i="12" s="1"/>
  <c r="C17" i="12"/>
  <c r="O18" i="12"/>
  <c r="P18" i="12" s="1"/>
  <c r="U20" i="12"/>
  <c r="V20" i="12" s="1"/>
  <c r="G24" i="12"/>
  <c r="H24" i="12" s="1"/>
  <c r="C25" i="12"/>
  <c r="O26" i="12"/>
  <c r="P26" i="12" s="1"/>
  <c r="U28" i="12"/>
  <c r="V28" i="12" s="1"/>
  <c r="G32" i="12"/>
  <c r="H32" i="12" s="1"/>
  <c r="C33" i="12"/>
  <c r="O34" i="12"/>
  <c r="P34" i="12" s="1"/>
  <c r="U36" i="12"/>
  <c r="V36" i="12" s="1"/>
  <c r="G40" i="12"/>
  <c r="H40" i="12" s="1"/>
  <c r="C41" i="12"/>
  <c r="O42" i="12"/>
  <c r="U44" i="12"/>
  <c r="V44" i="12" s="1"/>
  <c r="G48" i="12"/>
  <c r="H48" i="12" s="1"/>
  <c r="O50" i="12"/>
  <c r="P50" i="12" s="1"/>
  <c r="U52" i="12"/>
  <c r="V52" i="12" s="1"/>
  <c r="G56" i="12"/>
  <c r="O58" i="12"/>
  <c r="J18" i="9"/>
  <c r="J16" i="9"/>
  <c r="J35" i="9"/>
  <c r="J40" i="9"/>
  <c r="J59" i="9"/>
  <c r="J57" i="9"/>
  <c r="J46" i="9"/>
  <c r="J39" i="9"/>
  <c r="J23" i="9"/>
  <c r="J14" i="9"/>
  <c r="J17" i="9"/>
  <c r="J44" i="9"/>
  <c r="J43" i="9"/>
  <c r="J41" i="9"/>
  <c r="J32" i="9"/>
  <c r="J19" i="9"/>
  <c r="J12" i="9"/>
  <c r="J50" i="9"/>
  <c r="J48" i="9"/>
  <c r="J26" i="9"/>
  <c r="J15" i="9"/>
  <c r="J58" i="9"/>
  <c r="J34" i="9"/>
  <c r="J30" i="9"/>
  <c r="J11" i="9"/>
  <c r="J28" i="9"/>
  <c r="J55" i="9"/>
  <c r="J42" i="9"/>
  <c r="J31" i="9"/>
  <c r="J38" i="9"/>
  <c r="J45" i="9"/>
  <c r="J36" i="9"/>
  <c r="J29" i="9"/>
  <c r="J20" i="9"/>
  <c r="J52" i="9"/>
  <c r="J54" i="9"/>
  <c r="J22" i="9"/>
  <c r="J53" i="9"/>
  <c r="H52" i="9"/>
  <c r="J21" i="9"/>
  <c r="H12" i="9"/>
  <c r="H36" i="9"/>
  <c r="J13" i="9"/>
  <c r="J37" i="9"/>
  <c r="C37" i="9"/>
  <c r="C14" i="9"/>
  <c r="C30" i="9"/>
  <c r="C38" i="9"/>
  <c r="C20" i="9"/>
  <c r="C22" i="9"/>
  <c r="C53" i="9"/>
  <c r="C44" i="9"/>
  <c r="C45" i="9"/>
  <c r="C13" i="9"/>
  <c r="C17" i="9"/>
  <c r="C28" i="9"/>
  <c r="C36" i="9"/>
  <c r="C46" i="9"/>
  <c r="C54" i="9"/>
  <c r="C25" i="9"/>
  <c r="C33" i="9"/>
  <c r="C41" i="9"/>
  <c r="C49" i="9"/>
  <c r="C57" i="9"/>
  <c r="M10" i="9"/>
  <c r="F2" i="8"/>
  <c r="F6" i="8"/>
  <c r="F6" i="10" s="1"/>
  <c r="F5" i="8"/>
  <c r="F5" i="10" s="1"/>
  <c r="Y50" i="15" l="1"/>
  <c r="Z52" i="15"/>
  <c r="X51" i="15"/>
  <c r="R50" i="15"/>
  <c r="E51" i="15"/>
  <c r="F50" i="15"/>
  <c r="J50" i="15"/>
  <c r="U50" i="15"/>
  <c r="V50" i="15" s="1"/>
  <c r="K22" i="12"/>
  <c r="L22" i="12" s="1"/>
  <c r="H22" i="12"/>
  <c r="K14" i="12"/>
  <c r="L14" i="12" s="1"/>
  <c r="K19" i="12"/>
  <c r="L19" i="12" s="1"/>
  <c r="H14" i="12"/>
  <c r="K30" i="12"/>
  <c r="L30" i="12" s="1"/>
  <c r="K50" i="12"/>
  <c r="L50" i="12" s="1"/>
  <c r="K43" i="12"/>
  <c r="L43" i="12" s="1"/>
  <c r="K58" i="12"/>
  <c r="L58" i="12" s="1"/>
  <c r="K38" i="12"/>
  <c r="L38" i="12" s="1"/>
  <c r="K34" i="12"/>
  <c r="L34" i="12" s="1"/>
  <c r="K42" i="12"/>
  <c r="L42" i="12" s="1"/>
  <c r="S34" i="12"/>
  <c r="H38" i="12"/>
  <c r="K18" i="12"/>
  <c r="L18" i="12" s="1"/>
  <c r="K46" i="12"/>
  <c r="L46" i="12" s="1"/>
  <c r="S50" i="12"/>
  <c r="K10" i="12"/>
  <c r="L10" i="12" s="1"/>
  <c r="K53" i="12"/>
  <c r="L53" i="12" s="1"/>
  <c r="H53" i="12"/>
  <c r="K44" i="12"/>
  <c r="L44" i="12" s="1"/>
  <c r="H44" i="12"/>
  <c r="K54" i="12"/>
  <c r="L54" i="12" s="1"/>
  <c r="H39" i="12"/>
  <c r="K39" i="12"/>
  <c r="L39" i="12" s="1"/>
  <c r="H23" i="12"/>
  <c r="K23" i="12"/>
  <c r="L23" i="12" s="1"/>
  <c r="K45" i="12"/>
  <c r="L45" i="12" s="1"/>
  <c r="H45" i="12"/>
  <c r="K13" i="12"/>
  <c r="L13" i="12" s="1"/>
  <c r="H13" i="12"/>
  <c r="K20" i="12"/>
  <c r="L20" i="12" s="1"/>
  <c r="H20" i="12"/>
  <c r="P42" i="12"/>
  <c r="K17" i="12"/>
  <c r="L17" i="12" s="1"/>
  <c r="K35" i="12"/>
  <c r="L35" i="12" s="1"/>
  <c r="P10" i="12"/>
  <c r="K40" i="12"/>
  <c r="L40" i="12" s="1"/>
  <c r="K24" i="12"/>
  <c r="L24" i="12" s="1"/>
  <c r="P58" i="12"/>
  <c r="K33" i="12"/>
  <c r="L33" i="12" s="1"/>
  <c r="K26" i="12"/>
  <c r="L26" i="12" s="1"/>
  <c r="K12" i="12"/>
  <c r="L12" i="12" s="1"/>
  <c r="H12" i="12"/>
  <c r="K25" i="12"/>
  <c r="L25" i="12" s="1"/>
  <c r="K57" i="12"/>
  <c r="L57" i="12" s="1"/>
  <c r="K49" i="12"/>
  <c r="L49" i="12" s="1"/>
  <c r="K51" i="12"/>
  <c r="L51" i="12" s="1"/>
  <c r="K21" i="12"/>
  <c r="L21" i="12" s="1"/>
  <c r="H21" i="12"/>
  <c r="K56" i="12"/>
  <c r="L56" i="12" s="1"/>
  <c r="H55" i="12"/>
  <c r="K55" i="12"/>
  <c r="L55" i="12" s="1"/>
  <c r="H15" i="12"/>
  <c r="K15" i="12"/>
  <c r="L15" i="12" s="1"/>
  <c r="K29" i="12"/>
  <c r="L29" i="12" s="1"/>
  <c r="H29" i="12"/>
  <c r="K52" i="12"/>
  <c r="L52" i="12" s="1"/>
  <c r="H52" i="12"/>
  <c r="K11" i="12"/>
  <c r="L11" i="12" s="1"/>
  <c r="K37" i="12"/>
  <c r="L37" i="12" s="1"/>
  <c r="H37" i="12"/>
  <c r="K36" i="12"/>
  <c r="L36" i="12" s="1"/>
  <c r="H36" i="12"/>
  <c r="K27" i="12"/>
  <c r="L27" i="12" s="1"/>
  <c r="H31" i="12"/>
  <c r="K31" i="12"/>
  <c r="L31" i="12" s="1"/>
  <c r="K48" i="12"/>
  <c r="L48" i="12" s="1"/>
  <c r="K32" i="12"/>
  <c r="L32" i="12" s="1"/>
  <c r="K16" i="12"/>
  <c r="L16" i="12" s="1"/>
  <c r="H47" i="12"/>
  <c r="K47" i="12"/>
  <c r="L47" i="12" s="1"/>
  <c r="K28" i="12"/>
  <c r="L28" i="12" s="1"/>
  <c r="H28" i="12"/>
  <c r="K59" i="12"/>
  <c r="L59" i="12" s="1"/>
  <c r="H56" i="12"/>
  <c r="K41" i="12"/>
  <c r="L41" i="12" s="1"/>
  <c r="J10" i="9"/>
  <c r="B57" i="8"/>
  <c r="C57" i="8"/>
  <c r="B58" i="8"/>
  <c r="M58" i="8" s="1"/>
  <c r="M58" i="10" s="1"/>
  <c r="B59" i="8"/>
  <c r="P59" i="8" s="1"/>
  <c r="P59" i="10" s="1"/>
  <c r="C68" i="3"/>
  <c r="I59" i="8"/>
  <c r="E68" i="3"/>
  <c r="G68" i="3"/>
  <c r="H68" i="3"/>
  <c r="C67" i="3"/>
  <c r="I58" i="8" s="1"/>
  <c r="E67" i="3"/>
  <c r="R58" i="9" s="1"/>
  <c r="Q58" i="9" s="1"/>
  <c r="G67" i="3"/>
  <c r="O58" i="9" s="1"/>
  <c r="N58" i="9" s="1"/>
  <c r="H67" i="3"/>
  <c r="G66" i="3"/>
  <c r="T7" i="8"/>
  <c r="T7" i="10" s="1"/>
  <c r="E5" i="3"/>
  <c r="C19" i="3"/>
  <c r="E19" i="3"/>
  <c r="G19" i="3"/>
  <c r="O10" i="9" s="1"/>
  <c r="N10" i="9" s="1"/>
  <c r="H19" i="3"/>
  <c r="C20" i="3"/>
  <c r="E20" i="3"/>
  <c r="G20" i="3"/>
  <c r="O11" i="9" s="1"/>
  <c r="N11" i="9" s="1"/>
  <c r="H20" i="3"/>
  <c r="U11" i="9" s="1"/>
  <c r="S11" i="9" s="1"/>
  <c r="T11" i="9" s="1"/>
  <c r="C21" i="3"/>
  <c r="E21" i="3"/>
  <c r="G21" i="3"/>
  <c r="H21" i="3"/>
  <c r="C22" i="3"/>
  <c r="I13" i="8" s="1"/>
  <c r="E22" i="3"/>
  <c r="R13" i="9" s="1"/>
  <c r="Q13" i="9" s="1"/>
  <c r="G22" i="3"/>
  <c r="H22" i="3"/>
  <c r="C23" i="3"/>
  <c r="E23" i="3"/>
  <c r="G23" i="3"/>
  <c r="H23" i="3"/>
  <c r="U14" i="8" s="1"/>
  <c r="C24" i="3"/>
  <c r="E24" i="3"/>
  <c r="G24" i="3"/>
  <c r="H24" i="3"/>
  <c r="C25" i="3"/>
  <c r="I16" i="8"/>
  <c r="H16" i="8" s="1"/>
  <c r="E25" i="3"/>
  <c r="R16" i="8" s="1"/>
  <c r="G25" i="3"/>
  <c r="O16" i="9" s="1"/>
  <c r="N16" i="9" s="1"/>
  <c r="H25" i="3"/>
  <c r="C26" i="3"/>
  <c r="E26" i="3"/>
  <c r="G26" i="3"/>
  <c r="H26" i="3"/>
  <c r="C27" i="3"/>
  <c r="I18" i="8" s="1"/>
  <c r="H18" i="8" s="1"/>
  <c r="E27" i="3"/>
  <c r="R18" i="9" s="1"/>
  <c r="Q18" i="9" s="1"/>
  <c r="G27" i="3"/>
  <c r="H27" i="3"/>
  <c r="U18" i="9" s="1"/>
  <c r="C28" i="3"/>
  <c r="E28" i="3"/>
  <c r="G28" i="3"/>
  <c r="H28" i="3"/>
  <c r="C29" i="3"/>
  <c r="E29" i="3"/>
  <c r="R20" i="9" s="1"/>
  <c r="Q20" i="9" s="1"/>
  <c r="G29" i="3"/>
  <c r="O20" i="9" s="1"/>
  <c r="N20" i="9" s="1"/>
  <c r="H29" i="3"/>
  <c r="C30" i="3"/>
  <c r="I21" i="8" s="1"/>
  <c r="E30" i="3"/>
  <c r="R21" i="9" s="1"/>
  <c r="Q21" i="9" s="1"/>
  <c r="G30" i="3"/>
  <c r="O21" i="9" s="1"/>
  <c r="N21" i="9" s="1"/>
  <c r="H30" i="3"/>
  <c r="C31" i="3"/>
  <c r="E31" i="3"/>
  <c r="G31" i="3"/>
  <c r="H31" i="3"/>
  <c r="C32" i="3"/>
  <c r="E32" i="3"/>
  <c r="G32" i="3"/>
  <c r="H32" i="3"/>
  <c r="C33" i="3"/>
  <c r="E33" i="3"/>
  <c r="R24" i="9" s="1"/>
  <c r="Q24" i="9" s="1"/>
  <c r="G33" i="3"/>
  <c r="H33" i="3"/>
  <c r="U24" i="9" s="1"/>
  <c r="C34" i="3"/>
  <c r="I25" i="8" s="1"/>
  <c r="E34" i="3"/>
  <c r="R25" i="9" s="1"/>
  <c r="Q25" i="9" s="1"/>
  <c r="G34" i="3"/>
  <c r="H34" i="3"/>
  <c r="U25" i="9" s="1"/>
  <c r="C35" i="3"/>
  <c r="I26" i="8" s="1"/>
  <c r="E35" i="3"/>
  <c r="G35" i="3"/>
  <c r="H35" i="3"/>
  <c r="U26" i="9" s="1"/>
  <c r="S26" i="9" s="1"/>
  <c r="T26" i="9" s="1"/>
  <c r="C36" i="3"/>
  <c r="I27" i="8"/>
  <c r="E36" i="3"/>
  <c r="G36" i="3"/>
  <c r="H36" i="3"/>
  <c r="C37" i="3"/>
  <c r="E37" i="3"/>
  <c r="G37" i="3"/>
  <c r="H37" i="3"/>
  <c r="U28" i="9" s="1"/>
  <c r="C38" i="3"/>
  <c r="I29" i="8"/>
  <c r="E38" i="3"/>
  <c r="G38" i="3"/>
  <c r="H38" i="3"/>
  <c r="U29" i="8"/>
  <c r="C39" i="3"/>
  <c r="I30" i="8" s="1"/>
  <c r="E39" i="3"/>
  <c r="R30" i="9" s="1"/>
  <c r="Q30" i="9" s="1"/>
  <c r="G39" i="3"/>
  <c r="H39" i="3"/>
  <c r="C40" i="3"/>
  <c r="I31" i="8" s="1"/>
  <c r="E40" i="3"/>
  <c r="R31" i="9" s="1"/>
  <c r="Q31" i="9" s="1"/>
  <c r="G40" i="3"/>
  <c r="O31" i="9" s="1"/>
  <c r="N31" i="9" s="1"/>
  <c r="O31" i="8"/>
  <c r="O31" i="10" s="1"/>
  <c r="H40" i="3"/>
  <c r="C41" i="3"/>
  <c r="E41" i="3"/>
  <c r="G41" i="3"/>
  <c r="O32" i="9" s="1"/>
  <c r="N32" i="9" s="1"/>
  <c r="H41" i="3"/>
  <c r="C42" i="3"/>
  <c r="E42" i="3"/>
  <c r="R33" i="9" s="1"/>
  <c r="Q33" i="9" s="1"/>
  <c r="G42" i="3"/>
  <c r="H42" i="3"/>
  <c r="C43" i="3"/>
  <c r="E43" i="3"/>
  <c r="G43" i="3"/>
  <c r="O34" i="9" s="1"/>
  <c r="N34" i="9" s="1"/>
  <c r="H43" i="3"/>
  <c r="C44" i="3"/>
  <c r="I35" i="8" s="1"/>
  <c r="E44" i="3"/>
  <c r="G44" i="3"/>
  <c r="H44" i="3"/>
  <c r="A45" i="3"/>
  <c r="A46" i="3"/>
  <c r="A47" i="3"/>
  <c r="A48" i="3" s="1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C45" i="3"/>
  <c r="I36" i="8" s="1"/>
  <c r="E45" i="3"/>
  <c r="G45" i="3"/>
  <c r="H45" i="3"/>
  <c r="U36" i="9" s="1"/>
  <c r="C46" i="3"/>
  <c r="E46" i="3"/>
  <c r="G46" i="3"/>
  <c r="H46" i="3"/>
  <c r="C47" i="3"/>
  <c r="E47" i="3"/>
  <c r="G47" i="3"/>
  <c r="H47" i="3"/>
  <c r="C48" i="3"/>
  <c r="I39" i="8" s="1"/>
  <c r="E48" i="3"/>
  <c r="D48" i="3" s="1"/>
  <c r="G48" i="3"/>
  <c r="H48" i="3"/>
  <c r="C49" i="3"/>
  <c r="E49" i="3"/>
  <c r="G49" i="3"/>
  <c r="H49" i="3"/>
  <c r="I49" i="3" s="1"/>
  <c r="C50" i="3"/>
  <c r="E50" i="3"/>
  <c r="G50" i="3"/>
  <c r="H50" i="3"/>
  <c r="C51" i="3"/>
  <c r="E51" i="3"/>
  <c r="G51" i="3"/>
  <c r="H51" i="3"/>
  <c r="U42" i="9" s="1"/>
  <c r="C52" i="3"/>
  <c r="I43" i="8" s="1"/>
  <c r="E52" i="3"/>
  <c r="R43" i="9" s="1"/>
  <c r="Q43" i="9" s="1"/>
  <c r="G52" i="3"/>
  <c r="H52" i="3"/>
  <c r="U43" i="9" s="1"/>
  <c r="S43" i="9" s="1"/>
  <c r="T43" i="9" s="1"/>
  <c r="C53" i="3"/>
  <c r="E53" i="3"/>
  <c r="G53" i="3"/>
  <c r="H53" i="3"/>
  <c r="U44" i="9" s="1"/>
  <c r="C54" i="3"/>
  <c r="I45" i="8" s="1"/>
  <c r="E54" i="3"/>
  <c r="G54" i="3"/>
  <c r="H54" i="3"/>
  <c r="C55" i="3"/>
  <c r="E55" i="3"/>
  <c r="G55" i="3"/>
  <c r="H55" i="3"/>
  <c r="C56" i="3"/>
  <c r="I56" i="3" s="1"/>
  <c r="E56" i="3"/>
  <c r="D56" i="3" s="1"/>
  <c r="G56" i="3"/>
  <c r="H56" i="3"/>
  <c r="U47" i="9" s="1"/>
  <c r="C57" i="3"/>
  <c r="I48" i="8"/>
  <c r="E57" i="3"/>
  <c r="G57" i="3"/>
  <c r="H57" i="3"/>
  <c r="C58" i="3"/>
  <c r="E58" i="3"/>
  <c r="R49" i="9" s="1"/>
  <c r="Q49" i="9" s="1"/>
  <c r="G58" i="3"/>
  <c r="H58" i="3"/>
  <c r="C59" i="3"/>
  <c r="I50" i="8" s="1"/>
  <c r="H50" i="8" s="1"/>
  <c r="E59" i="3"/>
  <c r="G59" i="3"/>
  <c r="H59" i="3"/>
  <c r="C60" i="3"/>
  <c r="E60" i="3"/>
  <c r="G60" i="3"/>
  <c r="H60" i="3"/>
  <c r="C61" i="3"/>
  <c r="I52" i="8" s="1"/>
  <c r="E61" i="3"/>
  <c r="G61" i="3"/>
  <c r="H61" i="3"/>
  <c r="C62" i="3"/>
  <c r="E62" i="3"/>
  <c r="G62" i="3"/>
  <c r="O53" i="9" s="1"/>
  <c r="N53" i="9" s="1"/>
  <c r="H62" i="3"/>
  <c r="U53" i="9" s="1"/>
  <c r="C63" i="3"/>
  <c r="E63" i="3"/>
  <c r="R54" i="9" s="1"/>
  <c r="Q54" i="9" s="1"/>
  <c r="G63" i="3"/>
  <c r="H63" i="3"/>
  <c r="U54" i="9" s="1"/>
  <c r="C64" i="3"/>
  <c r="I55" i="8" s="1"/>
  <c r="E64" i="3"/>
  <c r="G64" i="3"/>
  <c r="H64" i="3"/>
  <c r="U55" i="9" s="1"/>
  <c r="C65" i="3"/>
  <c r="I56" i="8"/>
  <c r="E65" i="3"/>
  <c r="R56" i="9" s="1"/>
  <c r="Q56" i="9" s="1"/>
  <c r="G65" i="3"/>
  <c r="O56" i="9" s="1"/>
  <c r="N56" i="9" s="1"/>
  <c r="H65" i="3"/>
  <c r="C66" i="3"/>
  <c r="I57" i="8" s="1"/>
  <c r="H57" i="8" s="1"/>
  <c r="E66" i="3"/>
  <c r="R57" i="9" s="1"/>
  <c r="Q57" i="9" s="1"/>
  <c r="H66" i="3"/>
  <c r="D2" i="8"/>
  <c r="D3" i="8"/>
  <c r="D3" i="10" s="1"/>
  <c r="F3" i="8"/>
  <c r="F3" i="10" s="1"/>
  <c r="D4" i="8"/>
  <c r="D4" i="10" s="1"/>
  <c r="F4" i="8"/>
  <c r="F4" i="10" s="1"/>
  <c r="D5" i="8"/>
  <c r="D5" i="10" s="1"/>
  <c r="D6" i="8"/>
  <c r="D6" i="10" s="1"/>
  <c r="B10" i="8"/>
  <c r="I10" i="8"/>
  <c r="U10" i="8"/>
  <c r="T10" i="8" s="1"/>
  <c r="S10" i="8"/>
  <c r="B11" i="8"/>
  <c r="M11" i="8"/>
  <c r="M11" i="10" s="1"/>
  <c r="B12" i="8"/>
  <c r="G12" i="8" s="1"/>
  <c r="B13" i="8"/>
  <c r="M13" i="8"/>
  <c r="M13" i="10" s="1"/>
  <c r="B14" i="8"/>
  <c r="I14" i="8"/>
  <c r="B15" i="8"/>
  <c r="G15" i="8" s="1"/>
  <c r="C15" i="8"/>
  <c r="B16" i="8"/>
  <c r="M16" i="8" s="1"/>
  <c r="M16" i="10" s="1"/>
  <c r="C16" i="8"/>
  <c r="B17" i="8"/>
  <c r="C17" i="8" s="1"/>
  <c r="B18" i="8"/>
  <c r="P18" i="8"/>
  <c r="P18" i="10" s="1"/>
  <c r="B19" i="8"/>
  <c r="G19" i="8"/>
  <c r="C19" i="8"/>
  <c r="I19" i="8"/>
  <c r="B20" i="8"/>
  <c r="C20" i="8"/>
  <c r="B21" i="8"/>
  <c r="B22" i="8"/>
  <c r="G22" i="8" s="1"/>
  <c r="P22" i="8"/>
  <c r="P22" i="10" s="1"/>
  <c r="B23" i="8"/>
  <c r="C23" i="8" s="1"/>
  <c r="B24" i="8"/>
  <c r="M24" i="8"/>
  <c r="M24" i="10" s="1"/>
  <c r="B25" i="8"/>
  <c r="C25" i="8" s="1"/>
  <c r="B26" i="8"/>
  <c r="P26" i="8" s="1"/>
  <c r="P26" i="10" s="1"/>
  <c r="B27" i="8"/>
  <c r="M27" i="8" s="1"/>
  <c r="M27" i="10" s="1"/>
  <c r="C27" i="8"/>
  <c r="B28" i="8"/>
  <c r="M28" i="8" s="1"/>
  <c r="M28" i="10" s="1"/>
  <c r="B29" i="8"/>
  <c r="P29" i="8"/>
  <c r="P29" i="10" s="1"/>
  <c r="B30" i="8"/>
  <c r="P30" i="8" s="1"/>
  <c r="B31" i="8"/>
  <c r="C31" i="8"/>
  <c r="B32" i="8"/>
  <c r="G32" i="8"/>
  <c r="B33" i="8"/>
  <c r="G33" i="8"/>
  <c r="B34" i="8"/>
  <c r="B35" i="8"/>
  <c r="B36" i="8"/>
  <c r="G36" i="8" s="1"/>
  <c r="B37" i="8"/>
  <c r="G37" i="8" s="1"/>
  <c r="M37" i="8"/>
  <c r="M37" i="10" s="1"/>
  <c r="B38" i="8"/>
  <c r="B39" i="8"/>
  <c r="C39" i="8"/>
  <c r="B40" i="8"/>
  <c r="B41" i="8"/>
  <c r="C41" i="8" s="1"/>
  <c r="B42" i="8"/>
  <c r="P42" i="8" s="1"/>
  <c r="P42" i="10" s="1"/>
  <c r="B43" i="8"/>
  <c r="C43" i="8" s="1"/>
  <c r="R43" i="8"/>
  <c r="B44" i="8"/>
  <c r="B45" i="8"/>
  <c r="M45" i="8" s="1"/>
  <c r="M45" i="10" s="1"/>
  <c r="B46" i="8"/>
  <c r="M46" i="8" s="1"/>
  <c r="M46" i="10" s="1"/>
  <c r="B47" i="8"/>
  <c r="G47" i="8"/>
  <c r="I47" i="8"/>
  <c r="H47" i="8" s="1"/>
  <c r="B48" i="8"/>
  <c r="G48" i="8" s="1"/>
  <c r="B49" i="8"/>
  <c r="G49" i="8" s="1"/>
  <c r="B50" i="8"/>
  <c r="P50" i="8" s="1"/>
  <c r="P50" i="10" s="1"/>
  <c r="B51" i="8"/>
  <c r="M51" i="8" s="1"/>
  <c r="M51" i="10" s="1"/>
  <c r="B52" i="8"/>
  <c r="M52" i="8" s="1"/>
  <c r="M52" i="10" s="1"/>
  <c r="B53" i="8"/>
  <c r="P53" i="8" s="1"/>
  <c r="I53" i="8"/>
  <c r="R53" i="8"/>
  <c r="B54" i="8"/>
  <c r="C54" i="8"/>
  <c r="I54" i="8"/>
  <c r="B55" i="8"/>
  <c r="C55" i="8" s="1"/>
  <c r="B56" i="8"/>
  <c r="C56" i="8" s="1"/>
  <c r="M56" i="8"/>
  <c r="M56" i="10" s="1"/>
  <c r="R56" i="8"/>
  <c r="R56" i="10" s="1"/>
  <c r="M34" i="8"/>
  <c r="M34" i="10" s="1"/>
  <c r="P40" i="8"/>
  <c r="P40" i="10" s="1"/>
  <c r="P20" i="8"/>
  <c r="P20" i="10" s="1"/>
  <c r="P14" i="8"/>
  <c r="P14" i="10" s="1"/>
  <c r="U27" i="8"/>
  <c r="U46" i="8"/>
  <c r="U44" i="8"/>
  <c r="U44" i="10" s="1"/>
  <c r="P56" i="8"/>
  <c r="P56" i="10" s="1"/>
  <c r="M23" i="8"/>
  <c r="M23" i="10" s="1"/>
  <c r="M20" i="8"/>
  <c r="M20" i="10" s="1"/>
  <c r="G20" i="8"/>
  <c r="P19" i="8"/>
  <c r="P19" i="10" s="1"/>
  <c r="M19" i="8"/>
  <c r="P31" i="8"/>
  <c r="P31" i="10" s="1"/>
  <c r="G23" i="8"/>
  <c r="P15" i="8"/>
  <c r="P15" i="10" s="1"/>
  <c r="M31" i="8"/>
  <c r="M31" i="10" s="1"/>
  <c r="P23" i="8"/>
  <c r="P23" i="10" s="1"/>
  <c r="G18" i="8"/>
  <c r="G16" i="8"/>
  <c r="M49" i="8"/>
  <c r="M49" i="10" s="1"/>
  <c r="M21" i="8"/>
  <c r="M21" i="10" s="1"/>
  <c r="I28" i="3"/>
  <c r="G27" i="8"/>
  <c r="H27" i="8"/>
  <c r="G56" i="8"/>
  <c r="G31" i="8"/>
  <c r="H31" i="8" s="1"/>
  <c r="P45" i="8"/>
  <c r="P45" i="10" s="1"/>
  <c r="M42" i="8"/>
  <c r="M42" i="10" s="1"/>
  <c r="C42" i="8"/>
  <c r="G42" i="8"/>
  <c r="G41" i="8"/>
  <c r="J41" i="8" s="1"/>
  <c r="J41" i="10" s="1"/>
  <c r="M41" i="8"/>
  <c r="M41" i="10" s="1"/>
  <c r="I24" i="8"/>
  <c r="R36" i="8"/>
  <c r="M22" i="8"/>
  <c r="C22" i="8"/>
  <c r="G28" i="8"/>
  <c r="P41" i="8"/>
  <c r="P41" i="10" s="1"/>
  <c r="G38" i="8"/>
  <c r="M33" i="8"/>
  <c r="M33" i="10" s="1"/>
  <c r="M18" i="8"/>
  <c r="M18" i="10" s="1"/>
  <c r="P10" i="8"/>
  <c r="P10" i="10" s="1"/>
  <c r="I49" i="8"/>
  <c r="C37" i="8"/>
  <c r="C32" i="8"/>
  <c r="I51" i="8"/>
  <c r="I20" i="8"/>
  <c r="H20" i="8" s="1"/>
  <c r="M59" i="8"/>
  <c r="C59" i="8"/>
  <c r="C18" i="8"/>
  <c r="G50" i="8"/>
  <c r="P35" i="8"/>
  <c r="P35" i="10" s="1"/>
  <c r="G14" i="8"/>
  <c r="H14" i="8" s="1"/>
  <c r="C47" i="8"/>
  <c r="M29" i="8"/>
  <c r="M29" i="10" s="1"/>
  <c r="P33" i="8"/>
  <c r="G29" i="8"/>
  <c r="H29" i="8"/>
  <c r="P36" i="8"/>
  <c r="P36" i="10" s="1"/>
  <c r="M15" i="8"/>
  <c r="P37" i="8"/>
  <c r="P37" i="10" s="1"/>
  <c r="G45" i="8"/>
  <c r="C11" i="8"/>
  <c r="C33" i="8"/>
  <c r="P49" i="8"/>
  <c r="P49" i="10" s="1"/>
  <c r="M12" i="8"/>
  <c r="M12" i="10" s="1"/>
  <c r="P16" i="8"/>
  <c r="P16" i="10" s="1"/>
  <c r="C45" i="8"/>
  <c r="G11" i="8"/>
  <c r="P43" i="8"/>
  <c r="P43" i="10" s="1"/>
  <c r="M47" i="8"/>
  <c r="M47" i="10" s="1"/>
  <c r="P11" i="8"/>
  <c r="M17" i="8"/>
  <c r="M17" i="10" s="1"/>
  <c r="P24" i="8"/>
  <c r="P24" i="10" s="1"/>
  <c r="U53" i="8"/>
  <c r="U25" i="8"/>
  <c r="U11" i="8"/>
  <c r="U11" i="10" s="1"/>
  <c r="I51" i="3"/>
  <c r="D44" i="3"/>
  <c r="I28" i="8"/>
  <c r="I38" i="8"/>
  <c r="I54" i="3"/>
  <c r="I40" i="8"/>
  <c r="I34" i="8"/>
  <c r="D26" i="3"/>
  <c r="I22" i="8"/>
  <c r="H22" i="8" s="1"/>
  <c r="I48" i="3"/>
  <c r="I15" i="8"/>
  <c r="H15" i="8" s="1"/>
  <c r="I34" i="3"/>
  <c r="I68" i="3"/>
  <c r="I37" i="8"/>
  <c r="U28" i="8"/>
  <c r="I65" i="3"/>
  <c r="O16" i="8"/>
  <c r="O16" i="10" s="1"/>
  <c r="R33" i="8"/>
  <c r="R33" i="10" s="1"/>
  <c r="R30" i="8"/>
  <c r="R30" i="10" s="1"/>
  <c r="D39" i="3"/>
  <c r="R20" i="8"/>
  <c r="R20" i="10" s="1"/>
  <c r="D19" i="3"/>
  <c r="F19" i="3" s="1"/>
  <c r="R24" i="8"/>
  <c r="R24" i="10" s="1"/>
  <c r="D35" i="3"/>
  <c r="R58" i="8"/>
  <c r="R58" i="10" s="1"/>
  <c r="D34" i="3"/>
  <c r="R25" i="8"/>
  <c r="R25" i="10" s="1"/>
  <c r="D66" i="3"/>
  <c r="D40" i="3"/>
  <c r="F40" i="3" s="1"/>
  <c r="R31" i="8"/>
  <c r="R31" i="10" s="1"/>
  <c r="R13" i="8"/>
  <c r="R13" i="10" s="1"/>
  <c r="I40" i="3"/>
  <c r="I57" i="3"/>
  <c r="I43" i="3"/>
  <c r="M55" i="8"/>
  <c r="M55" i="10" s="1"/>
  <c r="C28" i="8"/>
  <c r="C53" i="8"/>
  <c r="P27" i="8"/>
  <c r="P27" i="10" s="1"/>
  <c r="I62" i="3"/>
  <c r="I44" i="3"/>
  <c r="C51" i="8"/>
  <c r="P28" i="8"/>
  <c r="P28" i="10" s="1"/>
  <c r="C46" i="8"/>
  <c r="P13" i="8"/>
  <c r="P13" i="10" s="1"/>
  <c r="G46" i="8"/>
  <c r="P55" i="8"/>
  <c r="P55" i="10" s="1"/>
  <c r="G54" i="8"/>
  <c r="H54" i="8" s="1"/>
  <c r="G53" i="8"/>
  <c r="C50" i="8"/>
  <c r="C30" i="8"/>
  <c r="C21" i="8"/>
  <c r="I11" i="8"/>
  <c r="H11" i="8" s="1"/>
  <c r="I20" i="3"/>
  <c r="P39" i="8"/>
  <c r="P39" i="10" s="1"/>
  <c r="P46" i="8"/>
  <c r="P46" i="10" s="1"/>
  <c r="P17" i="8"/>
  <c r="M50" i="8"/>
  <c r="M50" i="10" s="1"/>
  <c r="U47" i="8"/>
  <c r="U47" i="10" s="1"/>
  <c r="M54" i="8"/>
  <c r="M54" i="10" s="1"/>
  <c r="P54" i="8"/>
  <c r="P54" i="10" s="1"/>
  <c r="P47" i="8"/>
  <c r="P47" i="10" s="1"/>
  <c r="C40" i="8"/>
  <c r="C29" i="8"/>
  <c r="C26" i="8"/>
  <c r="G17" i="8"/>
  <c r="G51" i="8"/>
  <c r="H51" i="8" s="1"/>
  <c r="M39" i="8"/>
  <c r="M39" i="10" s="1"/>
  <c r="G39" i="8"/>
  <c r="C49" i="8"/>
  <c r="M43" i="8"/>
  <c r="G43" i="8"/>
  <c r="C36" i="8"/>
  <c r="M36" i="8"/>
  <c r="M36" i="10" s="1"/>
  <c r="P51" i="8"/>
  <c r="P32" i="8"/>
  <c r="P32" i="10" s="1"/>
  <c r="M53" i="8"/>
  <c r="M53" i="10" s="1"/>
  <c r="M32" i="8"/>
  <c r="M32" i="10" s="1"/>
  <c r="O21" i="8"/>
  <c r="O21" i="10" s="1"/>
  <c r="C13" i="8"/>
  <c r="G55" i="8"/>
  <c r="G13" i="8"/>
  <c r="I32" i="8"/>
  <c r="H32" i="8" s="1"/>
  <c r="G57" i="8"/>
  <c r="G58" i="8"/>
  <c r="H58" i="8" s="1"/>
  <c r="I44" i="8"/>
  <c r="C58" i="8"/>
  <c r="G59" i="8"/>
  <c r="D67" i="3"/>
  <c r="P58" i="8"/>
  <c r="P57" i="8"/>
  <c r="P57" i="10" s="1"/>
  <c r="M57" i="8"/>
  <c r="M57" i="10" s="1"/>
  <c r="S47" i="8"/>
  <c r="T47" i="8"/>
  <c r="Z53" i="15" l="1"/>
  <c r="X52" i="15"/>
  <c r="Y52" i="15"/>
  <c r="Y51" i="15"/>
  <c r="S50" i="15"/>
  <c r="F51" i="15"/>
  <c r="E52" i="15"/>
  <c r="U51" i="15"/>
  <c r="V51" i="15" s="1"/>
  <c r="J51" i="15"/>
  <c r="R51" i="15"/>
  <c r="K50" i="15"/>
  <c r="O34" i="8"/>
  <c r="O34" i="10" s="1"/>
  <c r="O32" i="8"/>
  <c r="O32" i="10" s="1"/>
  <c r="F67" i="3"/>
  <c r="F35" i="3"/>
  <c r="R43" i="10"/>
  <c r="D24" i="3"/>
  <c r="J11" i="8"/>
  <c r="J11" i="10" s="1"/>
  <c r="P11" i="10"/>
  <c r="J33" i="8"/>
  <c r="J33" i="10" s="1"/>
  <c r="P33" i="10"/>
  <c r="J51" i="8"/>
  <c r="J51" i="10" s="1"/>
  <c r="P51" i="10"/>
  <c r="Q30" i="8"/>
  <c r="Q30" i="10" s="1"/>
  <c r="P30" i="10"/>
  <c r="Q58" i="8"/>
  <c r="Q58" i="10" s="1"/>
  <c r="P58" i="10"/>
  <c r="J13" i="8"/>
  <c r="J13" i="10" s="1"/>
  <c r="J53" i="8"/>
  <c r="J53" i="10" s="1"/>
  <c r="P53" i="10"/>
  <c r="J17" i="8"/>
  <c r="J17" i="10" s="1"/>
  <c r="P17" i="10"/>
  <c r="J29" i="8"/>
  <c r="J29" i="10" s="1"/>
  <c r="J15" i="8"/>
  <c r="J15" i="10" s="1"/>
  <c r="M15" i="10"/>
  <c r="J19" i="8"/>
  <c r="J19" i="10" s="1"/>
  <c r="M19" i="10"/>
  <c r="J43" i="8"/>
  <c r="J43" i="10" s="1"/>
  <c r="M43" i="10"/>
  <c r="J22" i="8"/>
  <c r="J22" i="10" s="1"/>
  <c r="M22" i="10"/>
  <c r="J39" i="8"/>
  <c r="J39" i="10" s="1"/>
  <c r="J59" i="8"/>
  <c r="J59" i="10" s="1"/>
  <c r="M59" i="10"/>
  <c r="S14" i="8"/>
  <c r="S53" i="8"/>
  <c r="U53" i="10"/>
  <c r="U56" i="8"/>
  <c r="U56" i="9"/>
  <c r="S24" i="9"/>
  <c r="T24" i="9"/>
  <c r="U20" i="8"/>
  <c r="U20" i="9"/>
  <c r="U24" i="8"/>
  <c r="I45" i="3"/>
  <c r="U54" i="8"/>
  <c r="U41" i="8"/>
  <c r="U41" i="9"/>
  <c r="S41" i="9" s="1"/>
  <c r="T41" i="9" s="1"/>
  <c r="U39" i="8"/>
  <c r="U39" i="9"/>
  <c r="U37" i="8"/>
  <c r="U37" i="9"/>
  <c r="U34" i="8"/>
  <c r="U34" i="10" s="1"/>
  <c r="U34" i="9"/>
  <c r="I38" i="3"/>
  <c r="U29" i="9"/>
  <c r="U22" i="8"/>
  <c r="U22" i="9"/>
  <c r="U16" i="8"/>
  <c r="U16" i="9"/>
  <c r="I35" i="3"/>
  <c r="S27" i="8"/>
  <c r="U27" i="10"/>
  <c r="S54" i="9"/>
  <c r="T54" i="9" s="1"/>
  <c r="U52" i="8"/>
  <c r="U52" i="9"/>
  <c r="U50" i="8"/>
  <c r="U50" i="9"/>
  <c r="U48" i="8"/>
  <c r="U48" i="9"/>
  <c r="U32" i="8"/>
  <c r="U32" i="9"/>
  <c r="I36" i="3"/>
  <c r="U27" i="9"/>
  <c r="S27" i="9" s="1"/>
  <c r="T27" i="9" s="1"/>
  <c r="U58" i="8"/>
  <c r="U58" i="9"/>
  <c r="S29" i="8"/>
  <c r="U29" i="10"/>
  <c r="S18" i="9"/>
  <c r="T18" i="9" s="1"/>
  <c r="I52" i="3"/>
  <c r="I31" i="3"/>
  <c r="I55" i="3"/>
  <c r="U46" i="9"/>
  <c r="S44" i="9"/>
  <c r="T44" i="9" s="1"/>
  <c r="I23" i="3"/>
  <c r="U14" i="9"/>
  <c r="U12" i="8"/>
  <c r="U12" i="10" s="1"/>
  <c r="U12" i="9"/>
  <c r="I19" i="3"/>
  <c r="U10" i="9"/>
  <c r="S55" i="9"/>
  <c r="T55" i="9" s="1"/>
  <c r="S11" i="8"/>
  <c r="S11" i="10" s="1"/>
  <c r="U42" i="8"/>
  <c r="U30" i="8"/>
  <c r="U30" i="9"/>
  <c r="S25" i="9"/>
  <c r="T25" i="9" s="1"/>
  <c r="U23" i="8"/>
  <c r="U23" i="9"/>
  <c r="U21" i="8"/>
  <c r="U21" i="9"/>
  <c r="U19" i="8"/>
  <c r="U19" i="10" s="1"/>
  <c r="U19" i="9"/>
  <c r="U17" i="8"/>
  <c r="U17" i="9"/>
  <c r="S42" i="9"/>
  <c r="T42" i="9" s="1"/>
  <c r="U38" i="8"/>
  <c r="U38" i="9"/>
  <c r="U35" i="8"/>
  <c r="U35" i="9"/>
  <c r="S35" i="9" s="1"/>
  <c r="T35" i="9" s="1"/>
  <c r="U36" i="8"/>
  <c r="S53" i="9"/>
  <c r="T53" i="9" s="1"/>
  <c r="U51" i="8"/>
  <c r="U51" i="9"/>
  <c r="I58" i="3"/>
  <c r="U49" i="9"/>
  <c r="I53" i="3"/>
  <c r="U33" i="8"/>
  <c r="U33" i="9"/>
  <c r="S28" i="9"/>
  <c r="T28" i="9" s="1"/>
  <c r="I24" i="3"/>
  <c r="U15" i="9"/>
  <c r="U59" i="8"/>
  <c r="U59" i="10" s="1"/>
  <c r="U59" i="9"/>
  <c r="S59" i="9" s="1"/>
  <c r="T59" i="9" s="1"/>
  <c r="U57" i="8"/>
  <c r="U57" i="9"/>
  <c r="U40" i="8"/>
  <c r="U40" i="9"/>
  <c r="S36" i="9"/>
  <c r="T36" i="9" s="1"/>
  <c r="I25" i="3"/>
  <c r="U18" i="8"/>
  <c r="I47" i="3"/>
  <c r="S28" i="8"/>
  <c r="U28" i="10"/>
  <c r="S25" i="8"/>
  <c r="U25" i="10"/>
  <c r="S44" i="8"/>
  <c r="S47" i="9"/>
  <c r="S47" i="10" s="1"/>
  <c r="T47" i="9"/>
  <c r="T47" i="10" s="1"/>
  <c r="U45" i="8"/>
  <c r="U45" i="9"/>
  <c r="U43" i="8"/>
  <c r="U31" i="8"/>
  <c r="U31" i="9"/>
  <c r="U26" i="8"/>
  <c r="U13" i="8"/>
  <c r="U13" i="9"/>
  <c r="O39" i="8"/>
  <c r="O39" i="10" s="1"/>
  <c r="O39" i="9"/>
  <c r="N39" i="9" s="1"/>
  <c r="O44" i="8"/>
  <c r="O44" i="9"/>
  <c r="N44" i="9" s="1"/>
  <c r="O55" i="8"/>
  <c r="O55" i="10" s="1"/>
  <c r="O55" i="9"/>
  <c r="N55" i="9" s="1"/>
  <c r="O30" i="8"/>
  <c r="O30" i="9"/>
  <c r="N30" i="9" s="1"/>
  <c r="O25" i="8"/>
  <c r="O25" i="10" s="1"/>
  <c r="O25" i="9"/>
  <c r="N25" i="9" s="1"/>
  <c r="O23" i="8"/>
  <c r="O23" i="9"/>
  <c r="N23" i="9" s="1"/>
  <c r="O14" i="8"/>
  <c r="O14" i="10" s="1"/>
  <c r="O14" i="9"/>
  <c r="N14" i="9" s="1"/>
  <c r="O12" i="8"/>
  <c r="O12" i="9"/>
  <c r="N12" i="9" s="1"/>
  <c r="O53" i="8"/>
  <c r="O53" i="10" s="1"/>
  <c r="O42" i="8"/>
  <c r="O42" i="9"/>
  <c r="N42" i="9" s="1"/>
  <c r="O40" i="8"/>
  <c r="O40" i="9"/>
  <c r="N40" i="9" s="1"/>
  <c r="O38" i="8"/>
  <c r="O38" i="10" s="1"/>
  <c r="O38" i="9"/>
  <c r="N38" i="9" s="1"/>
  <c r="O36" i="8"/>
  <c r="O36" i="9"/>
  <c r="N36" i="9" s="1"/>
  <c r="O35" i="8"/>
  <c r="O35" i="9"/>
  <c r="N35" i="9" s="1"/>
  <c r="O19" i="8"/>
  <c r="O19" i="9"/>
  <c r="N19" i="9" s="1"/>
  <c r="O17" i="8"/>
  <c r="O17" i="10" s="1"/>
  <c r="O17" i="9"/>
  <c r="N17" i="9" s="1"/>
  <c r="O10" i="8"/>
  <c r="O10" i="10" s="1"/>
  <c r="O58" i="8"/>
  <c r="O58" i="10" s="1"/>
  <c r="O56" i="8"/>
  <c r="O56" i="10" s="1"/>
  <c r="O51" i="8"/>
  <c r="O51" i="9"/>
  <c r="N51" i="9" s="1"/>
  <c r="O49" i="8"/>
  <c r="O49" i="9"/>
  <c r="N49" i="9" s="1"/>
  <c r="O33" i="8"/>
  <c r="O33" i="9"/>
  <c r="N33" i="9" s="1"/>
  <c r="O28" i="8"/>
  <c r="O28" i="10" s="1"/>
  <c r="O28" i="9"/>
  <c r="N28" i="9" s="1"/>
  <c r="O48" i="8"/>
  <c r="O48" i="9"/>
  <c r="N48" i="9" s="1"/>
  <c r="O45" i="8"/>
  <c r="O45" i="10" s="1"/>
  <c r="O45" i="9"/>
  <c r="N45" i="9" s="1"/>
  <c r="O54" i="8"/>
  <c r="O54" i="9"/>
  <c r="N54" i="9" s="1"/>
  <c r="O37" i="8"/>
  <c r="O37" i="10" s="1"/>
  <c r="O37" i="9"/>
  <c r="N37" i="9" s="1"/>
  <c r="O29" i="8"/>
  <c r="O29" i="9"/>
  <c r="N29" i="9" s="1"/>
  <c r="O18" i="8"/>
  <c r="O18" i="10" s="1"/>
  <c r="O18" i="9"/>
  <c r="N18" i="9" s="1"/>
  <c r="O50" i="8"/>
  <c r="O50" i="9"/>
  <c r="N50" i="9" s="1"/>
  <c r="O27" i="8"/>
  <c r="O27" i="10" s="1"/>
  <c r="O27" i="9"/>
  <c r="N27" i="9" s="1"/>
  <c r="O47" i="8"/>
  <c r="O47" i="9"/>
  <c r="N47" i="9" s="1"/>
  <c r="O15" i="8"/>
  <c r="O15" i="10" s="1"/>
  <c r="O15" i="9"/>
  <c r="N15" i="9" s="1"/>
  <c r="N32" i="8"/>
  <c r="N32" i="10" s="1"/>
  <c r="O43" i="8"/>
  <c r="O43" i="9"/>
  <c r="N43" i="9" s="1"/>
  <c r="O26" i="8"/>
  <c r="O26" i="10" s="1"/>
  <c r="O26" i="9"/>
  <c r="N26" i="9" s="1"/>
  <c r="O24" i="8"/>
  <c r="O24" i="9"/>
  <c r="N24" i="9" s="1"/>
  <c r="O22" i="8"/>
  <c r="O22" i="9"/>
  <c r="N22" i="9" s="1"/>
  <c r="O20" i="8"/>
  <c r="O20" i="10" s="1"/>
  <c r="O13" i="8"/>
  <c r="O13" i="10" s="1"/>
  <c r="O13" i="9"/>
  <c r="N13" i="9" s="1"/>
  <c r="O11" i="8"/>
  <c r="O11" i="10" s="1"/>
  <c r="O41" i="8"/>
  <c r="O41" i="9"/>
  <c r="N41" i="9" s="1"/>
  <c r="O52" i="8"/>
  <c r="O52" i="10" s="1"/>
  <c r="O52" i="9"/>
  <c r="N52" i="9" s="1"/>
  <c r="O59" i="8"/>
  <c r="O59" i="9"/>
  <c r="N59" i="9" s="1"/>
  <c r="O46" i="8"/>
  <c r="O46" i="10" s="1"/>
  <c r="O46" i="9"/>
  <c r="N46" i="9" s="1"/>
  <c r="O57" i="8"/>
  <c r="N57" i="8" s="1"/>
  <c r="O57" i="9"/>
  <c r="N57" i="9" s="1"/>
  <c r="L31" i="8"/>
  <c r="L31" i="10" s="1"/>
  <c r="L31" i="9"/>
  <c r="K31" i="9" s="1"/>
  <c r="R23" i="8"/>
  <c r="R23" i="9"/>
  <c r="Q23" i="9" s="1"/>
  <c r="R21" i="8"/>
  <c r="R21" i="10" s="1"/>
  <c r="R42" i="8"/>
  <c r="R42" i="9"/>
  <c r="Q42" i="9" s="1"/>
  <c r="R40" i="8"/>
  <c r="R40" i="9"/>
  <c r="Q40" i="9" s="1"/>
  <c r="D47" i="3"/>
  <c r="R38" i="9"/>
  <c r="Q38" i="9" s="1"/>
  <c r="D45" i="3"/>
  <c r="F45" i="3" s="1"/>
  <c r="R36" i="9"/>
  <c r="Q36" i="9" s="1"/>
  <c r="R35" i="8"/>
  <c r="R35" i="9"/>
  <c r="Q35" i="9" s="1"/>
  <c r="R14" i="8"/>
  <c r="R14" i="9"/>
  <c r="Q14" i="9" s="1"/>
  <c r="R12" i="8"/>
  <c r="R12" i="9"/>
  <c r="Q12" i="9" s="1"/>
  <c r="L26" i="8"/>
  <c r="L26" i="9"/>
  <c r="K26" i="9" s="1"/>
  <c r="D65" i="3"/>
  <c r="F65" i="3" s="1"/>
  <c r="R55" i="8"/>
  <c r="R55" i="9"/>
  <c r="Q55" i="9" s="1"/>
  <c r="R54" i="8"/>
  <c r="R54" i="10" s="1"/>
  <c r="D63" i="3"/>
  <c r="R36" i="10"/>
  <c r="R18" i="8"/>
  <c r="R18" i="10" s="1"/>
  <c r="D62" i="3"/>
  <c r="R53" i="9"/>
  <c r="Q53" i="9" s="1"/>
  <c r="D60" i="3"/>
  <c r="R51" i="9"/>
  <c r="Q51" i="9" s="1"/>
  <c r="D51" i="3"/>
  <c r="R28" i="8"/>
  <c r="R28" i="9"/>
  <c r="Q28" i="9" s="1"/>
  <c r="R19" i="8"/>
  <c r="R19" i="10" s="1"/>
  <c r="R19" i="9"/>
  <c r="Q19" i="9" s="1"/>
  <c r="R17" i="8"/>
  <c r="Q17" i="8" s="1"/>
  <c r="R17" i="9"/>
  <c r="Q17" i="9" s="1"/>
  <c r="R47" i="8"/>
  <c r="R47" i="10" s="1"/>
  <c r="R47" i="9"/>
  <c r="Q47" i="9" s="1"/>
  <c r="Q20" i="8"/>
  <c r="Q20" i="10" s="1"/>
  <c r="R45" i="8"/>
  <c r="R45" i="9"/>
  <c r="Q45" i="9" s="1"/>
  <c r="R10" i="8"/>
  <c r="R10" i="9"/>
  <c r="Q10" i="9" s="1"/>
  <c r="R57" i="8"/>
  <c r="R57" i="10" s="1"/>
  <c r="R26" i="8"/>
  <c r="Q26" i="8" s="1"/>
  <c r="R26" i="9"/>
  <c r="Q26" i="9" s="1"/>
  <c r="R22" i="8"/>
  <c r="R22" i="9"/>
  <c r="Q22" i="9" s="1"/>
  <c r="R15" i="8"/>
  <c r="R15" i="9"/>
  <c r="Q15" i="9" s="1"/>
  <c r="L58" i="8"/>
  <c r="L58" i="9"/>
  <c r="K58" i="9" s="1"/>
  <c r="L10" i="8"/>
  <c r="L10" i="9"/>
  <c r="K10" i="9" s="1"/>
  <c r="R41" i="8"/>
  <c r="R41" i="9"/>
  <c r="Q41" i="9" s="1"/>
  <c r="R39" i="8"/>
  <c r="Q39" i="8" s="1"/>
  <c r="R39" i="9"/>
  <c r="Q39" i="9" s="1"/>
  <c r="R37" i="8"/>
  <c r="R37" i="9"/>
  <c r="Q37" i="9" s="1"/>
  <c r="R29" i="8"/>
  <c r="Q29" i="8" s="1"/>
  <c r="R29" i="9"/>
  <c r="Q29" i="9" s="1"/>
  <c r="R52" i="8"/>
  <c r="R52" i="10" s="1"/>
  <c r="R52" i="9"/>
  <c r="Q52" i="9" s="1"/>
  <c r="R50" i="8"/>
  <c r="Q50" i="8" s="1"/>
  <c r="R50" i="9"/>
  <c r="Q50" i="9" s="1"/>
  <c r="D57" i="3"/>
  <c r="R48" i="9"/>
  <c r="Q48" i="9" s="1"/>
  <c r="R34" i="8"/>
  <c r="R34" i="9"/>
  <c r="Q34" i="9" s="1"/>
  <c r="D36" i="3"/>
  <c r="R27" i="9"/>
  <c r="Q27" i="9" s="1"/>
  <c r="R16" i="10"/>
  <c r="R11" i="8"/>
  <c r="R11" i="9"/>
  <c r="Q11" i="9" s="1"/>
  <c r="R46" i="8"/>
  <c r="Q46" i="8" s="1"/>
  <c r="R46" i="9"/>
  <c r="Q46" i="9" s="1"/>
  <c r="R44" i="8"/>
  <c r="R44" i="10" s="1"/>
  <c r="R44" i="9"/>
  <c r="Q44" i="9" s="1"/>
  <c r="R32" i="8"/>
  <c r="R32" i="9"/>
  <c r="Q32" i="9" s="1"/>
  <c r="D25" i="3"/>
  <c r="F25" i="3" s="1"/>
  <c r="R16" i="9"/>
  <c r="Q16" i="9" s="1"/>
  <c r="R59" i="8"/>
  <c r="R59" i="9"/>
  <c r="Q59" i="9" s="1"/>
  <c r="J23" i="8"/>
  <c r="J23" i="10" s="1"/>
  <c r="Q16" i="8"/>
  <c r="Q11" i="8"/>
  <c r="Q40" i="8"/>
  <c r="Q28" i="8"/>
  <c r="Q28" i="10" s="1"/>
  <c r="Q19" i="8"/>
  <c r="Q19" i="10" s="1"/>
  <c r="J32" i="8"/>
  <c r="J32" i="10" s="1"/>
  <c r="J31" i="8"/>
  <c r="J31" i="10" s="1"/>
  <c r="N51" i="8"/>
  <c r="N33" i="8"/>
  <c r="N16" i="8"/>
  <c r="N16" i="10" s="1"/>
  <c r="N31" i="8"/>
  <c r="N31" i="10" s="1"/>
  <c r="J18" i="8"/>
  <c r="J18" i="10" s="1"/>
  <c r="N54" i="8"/>
  <c r="N54" i="10" s="1"/>
  <c r="N41" i="8"/>
  <c r="N34" i="8"/>
  <c r="N34" i="10" s="1"/>
  <c r="J42" i="8"/>
  <c r="J42" i="10" s="1"/>
  <c r="J58" i="8"/>
  <c r="J58" i="10" s="1"/>
  <c r="H56" i="8"/>
  <c r="H37" i="8"/>
  <c r="H39" i="8"/>
  <c r="H19" i="8"/>
  <c r="J56" i="8"/>
  <c r="J56" i="10" s="1"/>
  <c r="H38" i="8"/>
  <c r="H55" i="8"/>
  <c r="H28" i="8"/>
  <c r="H36" i="8"/>
  <c r="F63" i="3"/>
  <c r="F36" i="3"/>
  <c r="F66" i="3"/>
  <c r="F48" i="3"/>
  <c r="F47" i="3"/>
  <c r="N50" i="8"/>
  <c r="F44" i="3"/>
  <c r="N27" i="8"/>
  <c r="N27" i="10" s="1"/>
  <c r="F62" i="3"/>
  <c r="F60" i="3"/>
  <c r="F51" i="3"/>
  <c r="N29" i="8"/>
  <c r="N29" i="10" s="1"/>
  <c r="N23" i="8"/>
  <c r="Q56" i="8"/>
  <c r="Q56" i="10" s="1"/>
  <c r="D32" i="3"/>
  <c r="F32" i="3" s="1"/>
  <c r="R38" i="8"/>
  <c r="D42" i="3"/>
  <c r="F42" i="3" s="1"/>
  <c r="D37" i="3"/>
  <c r="F37" i="3" s="1"/>
  <c r="D43" i="3"/>
  <c r="F43" i="3" s="1"/>
  <c r="D54" i="3"/>
  <c r="F54" i="3" s="1"/>
  <c r="Q45" i="8"/>
  <c r="Q45" i="10" s="1"/>
  <c r="D31" i="3"/>
  <c r="F31" i="3" s="1"/>
  <c r="D53" i="3"/>
  <c r="F53" i="3" s="1"/>
  <c r="D59" i="3"/>
  <c r="F59" i="3" s="1"/>
  <c r="H43" i="8"/>
  <c r="D58" i="3"/>
  <c r="F58" i="3" s="1"/>
  <c r="D22" i="3"/>
  <c r="F22" i="3" s="1"/>
  <c r="I22" i="3"/>
  <c r="I59" i="3"/>
  <c r="I64" i="3"/>
  <c r="I27" i="3"/>
  <c r="D52" i="3"/>
  <c r="F52" i="3" s="1"/>
  <c r="H59" i="8"/>
  <c r="H45" i="8"/>
  <c r="D27" i="3"/>
  <c r="H13" i="8"/>
  <c r="H53" i="8"/>
  <c r="D30" i="3"/>
  <c r="F30" i="3" s="1"/>
  <c r="Q24" i="8"/>
  <c r="Q24" i="10" s="1"/>
  <c r="Q36" i="8"/>
  <c r="J28" i="8"/>
  <c r="J28" i="10" s="1"/>
  <c r="Q13" i="8"/>
  <c r="Q13" i="10" s="1"/>
  <c r="Q33" i="8"/>
  <c r="Q33" i="10" s="1"/>
  <c r="Q42" i="8"/>
  <c r="Q42" i="10" s="1"/>
  <c r="Q32" i="8"/>
  <c r="Q31" i="8"/>
  <c r="Q31" i="10" s="1"/>
  <c r="Q35" i="8"/>
  <c r="J57" i="8"/>
  <c r="J57" i="10" s="1"/>
  <c r="N21" i="8"/>
  <c r="N21" i="10" s="1"/>
  <c r="J54" i="8"/>
  <c r="J54" i="10" s="1"/>
  <c r="J20" i="8"/>
  <c r="J20" i="10" s="1"/>
  <c r="N42" i="8"/>
  <c r="N12" i="8"/>
  <c r="N47" i="8"/>
  <c r="J46" i="8"/>
  <c r="J46" i="10" s="1"/>
  <c r="N39" i="8"/>
  <c r="N39" i="10" s="1"/>
  <c r="N52" i="8"/>
  <c r="N28" i="8"/>
  <c r="N28" i="10" s="1"/>
  <c r="N13" i="8"/>
  <c r="N13" i="10" s="1"/>
  <c r="F56" i="3"/>
  <c r="F24" i="3"/>
  <c r="F27" i="3"/>
  <c r="N17" i="8"/>
  <c r="N17" i="10" s="1"/>
  <c r="F34" i="3"/>
  <c r="F26" i="3"/>
  <c r="F39" i="3"/>
  <c r="N46" i="8"/>
  <c r="N46" i="10" s="1"/>
  <c r="F57" i="3"/>
  <c r="S57" i="8"/>
  <c r="S34" i="8"/>
  <c r="T34" i="8"/>
  <c r="S20" i="8"/>
  <c r="T20" i="8" s="1"/>
  <c r="S17" i="8"/>
  <c r="S56" i="8"/>
  <c r="U55" i="8"/>
  <c r="U55" i="10" s="1"/>
  <c r="U49" i="8"/>
  <c r="I67" i="3"/>
  <c r="T11" i="8"/>
  <c r="T11" i="10" s="1"/>
  <c r="I60" i="3"/>
  <c r="I41" i="3"/>
  <c r="I39" i="3"/>
  <c r="U15" i="8"/>
  <c r="U15" i="10" s="1"/>
  <c r="I30" i="3"/>
  <c r="I21" i="3"/>
  <c r="I66" i="3"/>
  <c r="I42" i="3"/>
  <c r="T29" i="8"/>
  <c r="Q15" i="8"/>
  <c r="Q14" i="8"/>
  <c r="D61" i="3"/>
  <c r="F61" i="3" s="1"/>
  <c r="D20" i="3"/>
  <c r="F20" i="3" s="1"/>
  <c r="R51" i="8"/>
  <c r="D49" i="3"/>
  <c r="F49" i="3" s="1"/>
  <c r="Q10" i="8"/>
  <c r="R48" i="8"/>
  <c r="R48" i="10" s="1"/>
  <c r="R27" i="8"/>
  <c r="D50" i="3"/>
  <c r="F50" i="3" s="1"/>
  <c r="D38" i="3"/>
  <c r="F38" i="3" s="1"/>
  <c r="D23" i="3"/>
  <c r="F23" i="3" s="1"/>
  <c r="D68" i="3"/>
  <c r="F68" i="3" s="1"/>
  <c r="D28" i="3"/>
  <c r="F28" i="3" s="1"/>
  <c r="D64" i="3"/>
  <c r="F64" i="3" s="1"/>
  <c r="D41" i="3"/>
  <c r="F41" i="3" s="1"/>
  <c r="S37" i="8"/>
  <c r="T37" i="8" s="1"/>
  <c r="J49" i="8"/>
  <c r="J49" i="10" s="1"/>
  <c r="H49" i="8"/>
  <c r="H48" i="8"/>
  <c r="S39" i="8"/>
  <c r="T39" i="8" s="1"/>
  <c r="S48" i="8"/>
  <c r="I46" i="3"/>
  <c r="D46" i="3"/>
  <c r="F46" i="3" s="1"/>
  <c r="D29" i="3"/>
  <c r="F29" i="3" s="1"/>
  <c r="I29" i="3"/>
  <c r="T53" i="8"/>
  <c r="G30" i="8"/>
  <c r="P52" i="8"/>
  <c r="P52" i="10" s="1"/>
  <c r="G40" i="8"/>
  <c r="M40" i="8"/>
  <c r="M35" i="8"/>
  <c r="C35" i="8"/>
  <c r="I46" i="8"/>
  <c r="H46" i="8" s="1"/>
  <c r="D55" i="3"/>
  <c r="F55" i="3" s="1"/>
  <c r="I50" i="3"/>
  <c r="I41" i="8"/>
  <c r="H41" i="8" s="1"/>
  <c r="I26" i="3"/>
  <c r="I17" i="8"/>
  <c r="H17" i="8" s="1"/>
  <c r="J47" i="8"/>
  <c r="J47" i="10" s="1"/>
  <c r="J36" i="8"/>
  <c r="J36" i="10" s="1"/>
  <c r="Q57" i="8"/>
  <c r="Q57" i="10" s="1"/>
  <c r="J45" i="8"/>
  <c r="J45" i="10" s="1"/>
  <c r="G26" i="8"/>
  <c r="J16" i="8"/>
  <c r="J16" i="10" s="1"/>
  <c r="M30" i="8"/>
  <c r="C52" i="8"/>
  <c r="P44" i="8"/>
  <c r="P44" i="10" s="1"/>
  <c r="G44" i="8"/>
  <c r="C44" i="8"/>
  <c r="G34" i="8"/>
  <c r="C34" i="8"/>
  <c r="M26" i="8"/>
  <c r="P12" i="8"/>
  <c r="P12" i="10" s="1"/>
  <c r="M48" i="8"/>
  <c r="P48" i="8"/>
  <c r="C48" i="8"/>
  <c r="Q43" i="8"/>
  <c r="Q43" i="10" s="1"/>
  <c r="C10" i="8"/>
  <c r="G10" i="8"/>
  <c r="M10" i="8"/>
  <c r="M10" i="10" s="1"/>
  <c r="R49" i="8"/>
  <c r="I42" i="8"/>
  <c r="H42" i="8" s="1"/>
  <c r="I37" i="3"/>
  <c r="N19" i="8"/>
  <c r="M38" i="8"/>
  <c r="C38" i="8"/>
  <c r="G21" i="8"/>
  <c r="P21" i="8"/>
  <c r="P21" i="10" s="1"/>
  <c r="J55" i="8"/>
  <c r="J55" i="10" s="1"/>
  <c r="N56" i="8"/>
  <c r="N56" i="10" s="1"/>
  <c r="N24" i="8"/>
  <c r="I12" i="8"/>
  <c r="H12" i="8" s="1"/>
  <c r="D21" i="3"/>
  <c r="F21" i="3" s="1"/>
  <c r="G35" i="8"/>
  <c r="P25" i="8"/>
  <c r="P38" i="8"/>
  <c r="P38" i="10" s="1"/>
  <c r="G25" i="8"/>
  <c r="T44" i="8"/>
  <c r="Q53" i="8"/>
  <c r="Q53" i="10" s="1"/>
  <c r="J37" i="8"/>
  <c r="J37" i="10" s="1"/>
  <c r="G24" i="8"/>
  <c r="C24" i="8"/>
  <c r="I23" i="8"/>
  <c r="H23" i="8" s="1"/>
  <c r="I32" i="3"/>
  <c r="J50" i="8"/>
  <c r="J50" i="10" s="1"/>
  <c r="J27" i="8"/>
  <c r="J27" i="10" s="1"/>
  <c r="T27" i="8"/>
  <c r="T27" i="10" s="1"/>
  <c r="C12" i="8"/>
  <c r="M44" i="8"/>
  <c r="M25" i="8"/>
  <c r="G52" i="8"/>
  <c r="P34" i="8"/>
  <c r="S46" i="8"/>
  <c r="M14" i="8"/>
  <c r="C14" i="8"/>
  <c r="I63" i="3"/>
  <c r="I61" i="3"/>
  <c r="H35" i="8"/>
  <c r="D33" i="3"/>
  <c r="F33" i="3" s="1"/>
  <c r="I33" i="3"/>
  <c r="S22" i="8"/>
  <c r="N11" i="8"/>
  <c r="N11" i="10" s="1"/>
  <c r="I33" i="8"/>
  <c r="H33" i="8" s="1"/>
  <c r="X53" i="15" l="1"/>
  <c r="Z54" i="15"/>
  <c r="Y53" i="15"/>
  <c r="E53" i="15"/>
  <c r="U52" i="15"/>
  <c r="V52" i="15" s="1"/>
  <c r="R52" i="15"/>
  <c r="J52" i="15"/>
  <c r="F52" i="15"/>
  <c r="K51" i="15"/>
  <c r="S51" i="15"/>
  <c r="Q40" i="10"/>
  <c r="Q39" i="10"/>
  <c r="Q15" i="10"/>
  <c r="N57" i="10"/>
  <c r="N52" i="10"/>
  <c r="N19" i="10"/>
  <c r="N47" i="10"/>
  <c r="N18" i="8"/>
  <c r="N18" i="10" s="1"/>
  <c r="N23" i="10"/>
  <c r="N51" i="10"/>
  <c r="N55" i="8"/>
  <c r="N15" i="8"/>
  <c r="N15" i="10" s="1"/>
  <c r="N45" i="8"/>
  <c r="N45" i="10" s="1"/>
  <c r="O59" i="10"/>
  <c r="O43" i="10"/>
  <c r="O36" i="10"/>
  <c r="R15" i="10"/>
  <c r="R10" i="10"/>
  <c r="R35" i="10"/>
  <c r="R42" i="10"/>
  <c r="L26" i="10"/>
  <c r="R53" i="10"/>
  <c r="Q54" i="8"/>
  <c r="Q54" i="10" s="1"/>
  <c r="Q29" i="10"/>
  <c r="Q10" i="10"/>
  <c r="Q35" i="10"/>
  <c r="Q32" i="10"/>
  <c r="Q25" i="8"/>
  <c r="Q25" i="10" s="1"/>
  <c r="P25" i="10"/>
  <c r="Q11" i="10"/>
  <c r="Q48" i="8"/>
  <c r="Q48" i="10" s="1"/>
  <c r="P48" i="10"/>
  <c r="Q16" i="10"/>
  <c r="Q34" i="8"/>
  <c r="P34" i="10"/>
  <c r="Q17" i="10"/>
  <c r="Q46" i="10"/>
  <c r="Q26" i="10"/>
  <c r="N38" i="8"/>
  <c r="N38" i="10" s="1"/>
  <c r="M38" i="10"/>
  <c r="N12" i="10"/>
  <c r="K58" i="8"/>
  <c r="N55" i="10"/>
  <c r="N42" i="10"/>
  <c r="N25" i="8"/>
  <c r="N25" i="10" s="1"/>
  <c r="M25" i="10"/>
  <c r="J14" i="8"/>
  <c r="J14" i="10" s="1"/>
  <c r="M14" i="10"/>
  <c r="N48" i="8"/>
  <c r="N48" i="10" s="1"/>
  <c r="M48" i="10"/>
  <c r="N35" i="8"/>
  <c r="N35" i="10" s="1"/>
  <c r="M35" i="10"/>
  <c r="N40" i="8"/>
  <c r="N40" i="10" s="1"/>
  <c r="M40" i="10"/>
  <c r="N30" i="8"/>
  <c r="N30" i="10" s="1"/>
  <c r="M30" i="10"/>
  <c r="N26" i="8"/>
  <c r="N26" i="10" s="1"/>
  <c r="M26" i="10"/>
  <c r="N44" i="8"/>
  <c r="N44" i="10" s="1"/>
  <c r="M44" i="10"/>
  <c r="S40" i="8"/>
  <c r="U40" i="10"/>
  <c r="S57" i="9"/>
  <c r="T57" i="9" s="1"/>
  <c r="S46" i="9"/>
  <c r="T46" i="9"/>
  <c r="S41" i="8"/>
  <c r="U41" i="10"/>
  <c r="U49" i="10"/>
  <c r="T17" i="8"/>
  <c r="U13" i="10"/>
  <c r="S13" i="8"/>
  <c r="U57" i="10"/>
  <c r="U33" i="10"/>
  <c r="S33" i="8"/>
  <c r="S36" i="8"/>
  <c r="U36" i="10"/>
  <c r="U17" i="10"/>
  <c r="S58" i="9"/>
  <c r="T58" i="9"/>
  <c r="S50" i="9"/>
  <c r="T50" i="9" s="1"/>
  <c r="S27" i="10"/>
  <c r="S34" i="9"/>
  <c r="S34" i="10" s="1"/>
  <c r="S54" i="8"/>
  <c r="U54" i="10"/>
  <c r="S56" i="9"/>
  <c r="T56" i="9" s="1"/>
  <c r="S23" i="8"/>
  <c r="U23" i="10"/>
  <c r="S13" i="9"/>
  <c r="T13" i="9"/>
  <c r="S18" i="8"/>
  <c r="S18" i="10" s="1"/>
  <c r="U18" i="10"/>
  <c r="S33" i="9"/>
  <c r="T33" i="9"/>
  <c r="S17" i="9"/>
  <c r="T17" i="9" s="1"/>
  <c r="S10" i="9"/>
  <c r="S10" i="10" s="1"/>
  <c r="T10" i="9"/>
  <c r="T10" i="10" s="1"/>
  <c r="U48" i="10"/>
  <c r="S26" i="8"/>
  <c r="U26" i="10"/>
  <c r="S44" i="10"/>
  <c r="T19" i="9"/>
  <c r="S19" i="9"/>
  <c r="S30" i="9"/>
  <c r="T30" i="9"/>
  <c r="S12" i="9"/>
  <c r="T12" i="9"/>
  <c r="U10" i="10"/>
  <c r="S58" i="8"/>
  <c r="U58" i="10"/>
  <c r="S50" i="8"/>
  <c r="U50" i="10"/>
  <c r="U46" i="10"/>
  <c r="U56" i="10"/>
  <c r="S29" i="9"/>
  <c r="S29" i="10" s="1"/>
  <c r="T48" i="8"/>
  <c r="S30" i="8"/>
  <c r="U30" i="10"/>
  <c r="T22" i="8"/>
  <c r="T44" i="10"/>
  <c r="S59" i="8"/>
  <c r="S19" i="8"/>
  <c r="S31" i="8"/>
  <c r="U31" i="10"/>
  <c r="T25" i="8"/>
  <c r="T25" i="10" s="1"/>
  <c r="S25" i="10"/>
  <c r="S15" i="9"/>
  <c r="T15" i="9"/>
  <c r="S38" i="9"/>
  <c r="T38" i="9"/>
  <c r="S21" i="9"/>
  <c r="T21" i="9"/>
  <c r="U42" i="10"/>
  <c r="T42" i="8"/>
  <c r="T42" i="10" s="1"/>
  <c r="S42" i="8"/>
  <c r="S42" i="10" s="1"/>
  <c r="S14" i="9"/>
  <c r="T14" i="9" s="1"/>
  <c r="S52" i="8"/>
  <c r="U52" i="10"/>
  <c r="T52" i="8"/>
  <c r="S16" i="8"/>
  <c r="U16" i="10"/>
  <c r="U37" i="10"/>
  <c r="U24" i="10"/>
  <c r="S24" i="8"/>
  <c r="S53" i="10"/>
  <c r="T57" i="8"/>
  <c r="U45" i="10"/>
  <c r="S45" i="8"/>
  <c r="S49" i="9"/>
  <c r="T49" i="9" s="1"/>
  <c r="U35" i="10"/>
  <c r="S35" i="8"/>
  <c r="S35" i="10" s="1"/>
  <c r="S52" i="9"/>
  <c r="T52" i="9" s="1"/>
  <c r="S37" i="9"/>
  <c r="S37" i="10" s="1"/>
  <c r="T37" i="9"/>
  <c r="T37" i="10" s="1"/>
  <c r="T46" i="8"/>
  <c r="S46" i="10"/>
  <c r="T23" i="8"/>
  <c r="T23" i="10" s="1"/>
  <c r="S12" i="8"/>
  <c r="U43" i="10"/>
  <c r="S43" i="8"/>
  <c r="S51" i="9"/>
  <c r="T51" i="9"/>
  <c r="S38" i="8"/>
  <c r="U38" i="10"/>
  <c r="S21" i="8"/>
  <c r="U21" i="10"/>
  <c r="S32" i="9"/>
  <c r="T32" i="9" s="1"/>
  <c r="S22" i="9"/>
  <c r="S22" i="10" s="1"/>
  <c r="T22" i="9"/>
  <c r="S39" i="9"/>
  <c r="S39" i="10" s="1"/>
  <c r="T39" i="9"/>
  <c r="T39" i="10" s="1"/>
  <c r="S20" i="9"/>
  <c r="T20" i="9" s="1"/>
  <c r="T20" i="10" s="1"/>
  <c r="S31" i="9"/>
  <c r="T31" i="9" s="1"/>
  <c r="T16" i="9"/>
  <c r="S16" i="9"/>
  <c r="T53" i="10"/>
  <c r="T56" i="8"/>
  <c r="S45" i="9"/>
  <c r="T45" i="9"/>
  <c r="S28" i="10"/>
  <c r="T28" i="8"/>
  <c r="T28" i="10" s="1"/>
  <c r="S40" i="9"/>
  <c r="T40" i="9" s="1"/>
  <c r="S51" i="8"/>
  <c r="U51" i="10"/>
  <c r="S23" i="9"/>
  <c r="T23" i="9"/>
  <c r="S32" i="8"/>
  <c r="U32" i="10"/>
  <c r="U22" i="10"/>
  <c r="U39" i="10"/>
  <c r="U20" i="10"/>
  <c r="U14" i="10"/>
  <c r="S48" i="9"/>
  <c r="S48" i="10" s="1"/>
  <c r="T48" i="9"/>
  <c r="T14" i="8"/>
  <c r="S14" i="10"/>
  <c r="N10" i="8"/>
  <c r="N10" i="10" s="1"/>
  <c r="N43" i="8"/>
  <c r="N43" i="10" s="1"/>
  <c r="N20" i="8"/>
  <c r="N20" i="10" s="1"/>
  <c r="N37" i="8"/>
  <c r="N37" i="10" s="1"/>
  <c r="O50" i="10"/>
  <c r="O54" i="10"/>
  <c r="O33" i="10"/>
  <c r="O12" i="10"/>
  <c r="O30" i="10"/>
  <c r="O22" i="10"/>
  <c r="N22" i="8"/>
  <c r="N22" i="10" s="1"/>
  <c r="O49" i="10"/>
  <c r="N49" i="8"/>
  <c r="N49" i="10" s="1"/>
  <c r="N50" i="10"/>
  <c r="N24" i="10"/>
  <c r="N36" i="8"/>
  <c r="N36" i="10" s="1"/>
  <c r="N53" i="8"/>
  <c r="N53" i="10" s="1"/>
  <c r="N33" i="10"/>
  <c r="O57" i="10"/>
  <c r="O41" i="10"/>
  <c r="O24" i="10"/>
  <c r="O19" i="10"/>
  <c r="O40" i="10"/>
  <c r="N59" i="8"/>
  <c r="N59" i="10" s="1"/>
  <c r="N58" i="8"/>
  <c r="N58" i="10" s="1"/>
  <c r="O47" i="10"/>
  <c r="O29" i="10"/>
  <c r="O48" i="10"/>
  <c r="O51" i="10"/>
  <c r="O23" i="10"/>
  <c r="O44" i="10"/>
  <c r="N41" i="10"/>
  <c r="O35" i="10"/>
  <c r="O42" i="10"/>
  <c r="L36" i="8"/>
  <c r="K36" i="8" s="1"/>
  <c r="L36" i="9"/>
  <c r="K36" i="9" s="1"/>
  <c r="L28" i="8"/>
  <c r="L28" i="9"/>
  <c r="K28" i="9" s="1"/>
  <c r="L22" i="8"/>
  <c r="L22" i="9"/>
  <c r="K22" i="9" s="1"/>
  <c r="L27" i="8"/>
  <c r="L27" i="9"/>
  <c r="K27" i="9" s="1"/>
  <c r="L17" i="8"/>
  <c r="L17" i="9"/>
  <c r="K17" i="9" s="1"/>
  <c r="L29" i="8"/>
  <c r="L29" i="9"/>
  <c r="K29" i="9" s="1"/>
  <c r="L25" i="8"/>
  <c r="L25" i="9"/>
  <c r="K25" i="9" s="1"/>
  <c r="L24" i="8"/>
  <c r="L24" i="9"/>
  <c r="K24" i="9" s="1"/>
  <c r="L16" i="8"/>
  <c r="L16" i="9"/>
  <c r="K16" i="9" s="1"/>
  <c r="Q21" i="8"/>
  <c r="Q21" i="10" s="1"/>
  <c r="Q44" i="8"/>
  <c r="Q44" i="10" s="1"/>
  <c r="Q47" i="8"/>
  <c r="Q47" i="10" s="1"/>
  <c r="L33" i="8"/>
  <c r="L33" i="9"/>
  <c r="K33" i="9" s="1"/>
  <c r="L42" i="8"/>
  <c r="K42" i="8" s="1"/>
  <c r="L42" i="9"/>
  <c r="K42" i="9" s="1"/>
  <c r="L56" i="8"/>
  <c r="L56" i="9"/>
  <c r="K56" i="9" s="1"/>
  <c r="R11" i="10"/>
  <c r="L58" i="10"/>
  <c r="Q55" i="8"/>
  <c r="Q55" i="10" s="1"/>
  <c r="R55" i="10"/>
  <c r="R14" i="10"/>
  <c r="R40" i="10"/>
  <c r="L59" i="8"/>
  <c r="L59" i="9"/>
  <c r="K59" i="9" s="1"/>
  <c r="L52" i="8"/>
  <c r="L52" i="9"/>
  <c r="K52" i="9" s="1"/>
  <c r="Q34" i="10"/>
  <c r="Q49" i="8"/>
  <c r="Q49" i="10" s="1"/>
  <c r="R49" i="10"/>
  <c r="L20" i="8"/>
  <c r="L20" i="9"/>
  <c r="K20" i="9" s="1"/>
  <c r="L30" i="8"/>
  <c r="L30" i="9"/>
  <c r="K30" i="9" s="1"/>
  <c r="L18" i="8"/>
  <c r="L18" i="9"/>
  <c r="K18" i="9" s="1"/>
  <c r="Q36" i="10"/>
  <c r="L43" i="8"/>
  <c r="L43" i="9"/>
  <c r="K43" i="9" s="1"/>
  <c r="L50" i="8"/>
  <c r="K50" i="8" s="1"/>
  <c r="L50" i="9"/>
  <c r="K50" i="9" s="1"/>
  <c r="R38" i="10"/>
  <c r="L51" i="8"/>
  <c r="L51" i="9"/>
  <c r="K51" i="9" s="1"/>
  <c r="L39" i="8"/>
  <c r="L39" i="9"/>
  <c r="K39" i="9" s="1"/>
  <c r="K31" i="8"/>
  <c r="K31" i="10" s="1"/>
  <c r="Q50" i="10"/>
  <c r="R32" i="10"/>
  <c r="R50" i="10"/>
  <c r="R39" i="10"/>
  <c r="R17" i="10"/>
  <c r="L49" i="8"/>
  <c r="L49" i="9"/>
  <c r="K49" i="9" s="1"/>
  <c r="L21" i="8"/>
  <c r="L21" i="9"/>
  <c r="K21" i="9" s="1"/>
  <c r="L11" i="8"/>
  <c r="L11" i="9"/>
  <c r="K11" i="9" s="1"/>
  <c r="L54" i="8"/>
  <c r="L54" i="9"/>
  <c r="K54" i="9" s="1"/>
  <c r="Q22" i="8"/>
  <c r="Q22" i="10" s="1"/>
  <c r="R22" i="10"/>
  <c r="Q52" i="8"/>
  <c r="Q52" i="10" s="1"/>
  <c r="L48" i="8"/>
  <c r="L48" i="9"/>
  <c r="K48" i="9" s="1"/>
  <c r="Q27" i="8"/>
  <c r="Q27" i="10" s="1"/>
  <c r="R27" i="10"/>
  <c r="Q18" i="8"/>
  <c r="Q18" i="10" s="1"/>
  <c r="L38" i="8"/>
  <c r="L38" i="9"/>
  <c r="K38" i="9" s="1"/>
  <c r="L19" i="8"/>
  <c r="L19" i="9"/>
  <c r="K19" i="9" s="1"/>
  <c r="L40" i="8"/>
  <c r="L40" i="9"/>
  <c r="K40" i="9" s="1"/>
  <c r="L44" i="8"/>
  <c r="L44" i="9"/>
  <c r="K44" i="9" s="1"/>
  <c r="L23" i="8"/>
  <c r="L23" i="9"/>
  <c r="K23" i="9" s="1"/>
  <c r="L53" i="8"/>
  <c r="L53" i="9"/>
  <c r="K53" i="9" s="1"/>
  <c r="L57" i="8"/>
  <c r="L57" i="9"/>
  <c r="K57" i="9" s="1"/>
  <c r="L37" i="8"/>
  <c r="L37" i="9"/>
  <c r="K37" i="9" s="1"/>
  <c r="Q41" i="8"/>
  <c r="Q41" i="10" s="1"/>
  <c r="R41" i="10"/>
  <c r="L14" i="8"/>
  <c r="L14" i="9"/>
  <c r="K14" i="9" s="1"/>
  <c r="L15" i="8"/>
  <c r="L15" i="9"/>
  <c r="K15" i="9" s="1"/>
  <c r="R45" i="10"/>
  <c r="Q51" i="8"/>
  <c r="Q51" i="10" s="1"/>
  <c r="R51" i="10"/>
  <c r="L45" i="8"/>
  <c r="K45" i="8" s="1"/>
  <c r="L45" i="9"/>
  <c r="K45" i="9" s="1"/>
  <c r="L35" i="8"/>
  <c r="L35" i="9"/>
  <c r="K35" i="9" s="1"/>
  <c r="R59" i="10"/>
  <c r="Q59" i="8"/>
  <c r="Q59" i="10" s="1"/>
  <c r="R46" i="10"/>
  <c r="R34" i="10"/>
  <c r="R29" i="10"/>
  <c r="R28" i="10"/>
  <c r="R23" i="10"/>
  <c r="L46" i="8"/>
  <c r="L46" i="9"/>
  <c r="K46" i="9" s="1"/>
  <c r="L32" i="8"/>
  <c r="K32" i="8" s="1"/>
  <c r="L32" i="9"/>
  <c r="K32" i="9" s="1"/>
  <c r="L41" i="8"/>
  <c r="L41" i="9"/>
  <c r="K41" i="9" s="1"/>
  <c r="Q14" i="10"/>
  <c r="K58" i="10"/>
  <c r="L13" i="8"/>
  <c r="L13" i="9"/>
  <c r="K13" i="9" s="1"/>
  <c r="L34" i="8"/>
  <c r="L34" i="9"/>
  <c r="K34" i="9" s="1"/>
  <c r="Q23" i="8"/>
  <c r="Q23" i="10" s="1"/>
  <c r="L10" i="10"/>
  <c r="R26" i="10"/>
  <c r="R12" i="10"/>
  <c r="L12" i="8"/>
  <c r="L12" i="9"/>
  <c r="K12" i="9" s="1"/>
  <c r="L47" i="8"/>
  <c r="K47" i="8" s="1"/>
  <c r="L47" i="9"/>
  <c r="K47" i="9" s="1"/>
  <c r="L55" i="8"/>
  <c r="K55" i="8" s="1"/>
  <c r="L55" i="9"/>
  <c r="K55" i="9" s="1"/>
  <c r="Q37" i="8"/>
  <c r="Q37" i="10" s="1"/>
  <c r="R37" i="10"/>
  <c r="K27" i="8"/>
  <c r="K49" i="8"/>
  <c r="K28" i="8"/>
  <c r="K46" i="8"/>
  <c r="J35" i="8"/>
  <c r="J35" i="10" s="1"/>
  <c r="N14" i="8"/>
  <c r="N14" i="10" s="1"/>
  <c r="S55" i="8"/>
  <c r="S55" i="10" s="1"/>
  <c r="S15" i="8"/>
  <c r="S49" i="8"/>
  <c r="T49" i="8"/>
  <c r="J52" i="8"/>
  <c r="J52" i="10" s="1"/>
  <c r="H52" i="8"/>
  <c r="H25" i="8"/>
  <c r="J25" i="8"/>
  <c r="J25" i="10" s="1"/>
  <c r="J34" i="8"/>
  <c r="H34" i="8"/>
  <c r="J40" i="8"/>
  <c r="J40" i="10" s="1"/>
  <c r="H40" i="8"/>
  <c r="J24" i="8"/>
  <c r="H24" i="8"/>
  <c r="H26" i="8"/>
  <c r="J26" i="8"/>
  <c r="J38" i="8"/>
  <c r="J38" i="10" s="1"/>
  <c r="Q38" i="8"/>
  <c r="Q38" i="10" s="1"/>
  <c r="H44" i="8"/>
  <c r="J44" i="8"/>
  <c r="J21" i="8"/>
  <c r="H21" i="8"/>
  <c r="H30" i="8"/>
  <c r="J30" i="8"/>
  <c r="J12" i="8"/>
  <c r="J12" i="10" s="1"/>
  <c r="Q12" i="8"/>
  <c r="Q12" i="10" s="1"/>
  <c r="J10" i="8"/>
  <c r="H10" i="8"/>
  <c r="J48" i="8"/>
  <c r="J48" i="10" s="1"/>
  <c r="Z55" i="15" l="1"/>
  <c r="X54" i="15"/>
  <c r="S52" i="15"/>
  <c r="K52" i="15"/>
  <c r="E54" i="15"/>
  <c r="R53" i="15"/>
  <c r="U53" i="15"/>
  <c r="V53" i="15" s="1"/>
  <c r="J53" i="15"/>
  <c r="F53" i="15"/>
  <c r="K14" i="8"/>
  <c r="K14" i="10"/>
  <c r="K45" i="10"/>
  <c r="K50" i="10"/>
  <c r="K34" i="8"/>
  <c r="K34" i="10" s="1"/>
  <c r="J34" i="10"/>
  <c r="K27" i="10"/>
  <c r="K26" i="8"/>
  <c r="K26" i="10" s="1"/>
  <c r="J26" i="10"/>
  <c r="K32" i="10"/>
  <c r="K30" i="8"/>
  <c r="K30" i="10" s="1"/>
  <c r="J30" i="10"/>
  <c r="K21" i="8"/>
  <c r="K21" i="10" s="1"/>
  <c r="J21" i="10"/>
  <c r="K24" i="8"/>
  <c r="K24" i="10" s="1"/>
  <c r="J24" i="10"/>
  <c r="K44" i="8"/>
  <c r="K44" i="10" s="1"/>
  <c r="J44" i="10"/>
  <c r="K10" i="8"/>
  <c r="K10" i="10" s="1"/>
  <c r="J10" i="10"/>
  <c r="S21" i="10"/>
  <c r="T21" i="8"/>
  <c r="T21" i="10" s="1"/>
  <c r="T16" i="8"/>
  <c r="T16" i="10" s="1"/>
  <c r="S16" i="10"/>
  <c r="S57" i="10"/>
  <c r="T52" i="10"/>
  <c r="T30" i="8"/>
  <c r="T30" i="10" s="1"/>
  <c r="S30" i="10"/>
  <c r="S17" i="10"/>
  <c r="T51" i="8"/>
  <c r="T51" i="10" s="1"/>
  <c r="S51" i="10"/>
  <c r="T38" i="8"/>
  <c r="T38" i="10" s="1"/>
  <c r="S38" i="10"/>
  <c r="T57" i="10"/>
  <c r="S31" i="10"/>
  <c r="T31" i="8"/>
  <c r="T31" i="10" s="1"/>
  <c r="T50" i="8"/>
  <c r="T50" i="10" s="1"/>
  <c r="S50" i="10"/>
  <c r="T34" i="9"/>
  <c r="T34" i="10" s="1"/>
  <c r="S36" i="10"/>
  <c r="T36" i="8"/>
  <c r="T36" i="10" s="1"/>
  <c r="T55" i="8"/>
  <c r="T55" i="10" s="1"/>
  <c r="S52" i="10"/>
  <c r="T19" i="8"/>
  <c r="T19" i="10" s="1"/>
  <c r="S19" i="10"/>
  <c r="S33" i="10"/>
  <c r="T33" i="8"/>
  <c r="T33" i="10" s="1"/>
  <c r="T41" i="8"/>
  <c r="T41" i="10" s="1"/>
  <c r="S41" i="10"/>
  <c r="T40" i="8"/>
  <c r="T40" i="10" s="1"/>
  <c r="S40" i="10"/>
  <c r="T56" i="10"/>
  <c r="T17" i="10"/>
  <c r="T35" i="8"/>
  <c r="T35" i="10" s="1"/>
  <c r="T48" i="10"/>
  <c r="T14" i="10"/>
  <c r="S32" i="10"/>
  <c r="T32" i="8"/>
  <c r="T32" i="10" s="1"/>
  <c r="T46" i="10"/>
  <c r="T24" i="8"/>
  <c r="T24" i="10" s="1"/>
  <c r="S24" i="10"/>
  <c r="S59" i="10"/>
  <c r="T59" i="8"/>
  <c r="T59" i="10" s="1"/>
  <c r="T29" i="9"/>
  <c r="T29" i="10" s="1"/>
  <c r="T58" i="8"/>
  <c r="T58" i="10" s="1"/>
  <c r="S58" i="10"/>
  <c r="S23" i="10"/>
  <c r="T12" i="8"/>
  <c r="T12" i="10" s="1"/>
  <c r="S12" i="10"/>
  <c r="T49" i="10"/>
  <c r="S20" i="10"/>
  <c r="S56" i="10"/>
  <c r="S26" i="10"/>
  <c r="T26" i="8"/>
  <c r="T26" i="10" s="1"/>
  <c r="T13" i="8"/>
  <c r="T13" i="10" s="1"/>
  <c r="S13" i="10"/>
  <c r="T18" i="8"/>
  <c r="T18" i="10" s="1"/>
  <c r="S54" i="10"/>
  <c r="T54" i="8"/>
  <c r="T54" i="10" s="1"/>
  <c r="T43" i="8"/>
  <c r="T43" i="10" s="1"/>
  <c r="S43" i="10"/>
  <c r="S49" i="10"/>
  <c r="T15" i="8"/>
  <c r="T15" i="10" s="1"/>
  <c r="S15" i="10"/>
  <c r="T45" i="8"/>
  <c r="T45" i="10" s="1"/>
  <c r="S45" i="10"/>
  <c r="T22" i="10"/>
  <c r="L35" i="10"/>
  <c r="L57" i="10"/>
  <c r="L40" i="10"/>
  <c r="K36" i="10"/>
  <c r="L52" i="10"/>
  <c r="L12" i="10"/>
  <c r="K12" i="8"/>
  <c r="K12" i="10" s="1"/>
  <c r="L46" i="10"/>
  <c r="L25" i="10"/>
  <c r="K55" i="10"/>
  <c r="L20" i="10"/>
  <c r="L16" i="10"/>
  <c r="L36" i="10"/>
  <c r="K46" i="10"/>
  <c r="L18" i="10"/>
  <c r="L38" i="10"/>
  <c r="L54" i="10"/>
  <c r="K48" i="8"/>
  <c r="K48" i="10" s="1"/>
  <c r="K54" i="8"/>
  <c r="K54" i="10" s="1"/>
  <c r="L24" i="10"/>
  <c r="L27" i="10"/>
  <c r="K15" i="8"/>
  <c r="K15" i="10" s="1"/>
  <c r="L15" i="10"/>
  <c r="K38" i="8"/>
  <c r="K38" i="10" s="1"/>
  <c r="K28" i="10"/>
  <c r="K42" i="10"/>
  <c r="L47" i="10"/>
  <c r="L34" i="10"/>
  <c r="L32" i="10"/>
  <c r="L49" i="10"/>
  <c r="K43" i="8"/>
  <c r="K43" i="10" s="1"/>
  <c r="L43" i="10"/>
  <c r="L42" i="10"/>
  <c r="K40" i="8"/>
  <c r="K40" i="10" s="1"/>
  <c r="K49" i="10"/>
  <c r="K18" i="8"/>
  <c r="K18" i="10" s="1"/>
  <c r="L37" i="10"/>
  <c r="L44" i="10"/>
  <c r="K16" i="8"/>
  <c r="K16" i="10" s="1"/>
  <c r="L39" i="10"/>
  <c r="K39" i="8"/>
  <c r="K39" i="10" s="1"/>
  <c r="K23" i="8"/>
  <c r="K23" i="10" s="1"/>
  <c r="L23" i="10"/>
  <c r="K25" i="8"/>
  <c r="K25" i="10" s="1"/>
  <c r="K20" i="8"/>
  <c r="K20" i="10" s="1"/>
  <c r="K13" i="8"/>
  <c r="K13" i="10" s="1"/>
  <c r="L13" i="10"/>
  <c r="K33" i="8"/>
  <c r="K33" i="10" s="1"/>
  <c r="L33" i="10"/>
  <c r="L51" i="10"/>
  <c r="K51" i="8"/>
  <c r="K51" i="10" s="1"/>
  <c r="K22" i="8"/>
  <c r="K22" i="10" s="1"/>
  <c r="L22" i="10"/>
  <c r="K52" i="8"/>
  <c r="K52" i="10" s="1"/>
  <c r="K47" i="10"/>
  <c r="L45" i="10"/>
  <c r="L14" i="10"/>
  <c r="L53" i="10"/>
  <c r="K53" i="8"/>
  <c r="K53" i="10" s="1"/>
  <c r="K19" i="8"/>
  <c r="K19" i="10" s="1"/>
  <c r="L19" i="10"/>
  <c r="L48" i="10"/>
  <c r="L30" i="10"/>
  <c r="K29" i="8"/>
  <c r="K29" i="10" s="1"/>
  <c r="L29" i="10"/>
  <c r="L28" i="10"/>
  <c r="K37" i="8"/>
  <c r="K37" i="10" s="1"/>
  <c r="K35" i="8"/>
  <c r="K35" i="10" s="1"/>
  <c r="K57" i="8"/>
  <c r="K57" i="10" s="1"/>
  <c r="L55" i="10"/>
  <c r="K41" i="8"/>
  <c r="K41" i="10" s="1"/>
  <c r="L41" i="10"/>
  <c r="L21" i="10"/>
  <c r="L50" i="10"/>
  <c r="K59" i="8"/>
  <c r="K59" i="10" s="1"/>
  <c r="L59" i="10"/>
  <c r="L56" i="10"/>
  <c r="K56" i="8"/>
  <c r="K56" i="10" s="1"/>
  <c r="K11" i="8"/>
  <c r="K11" i="10" s="1"/>
  <c r="L11" i="10"/>
  <c r="K17" i="8"/>
  <c r="K17" i="10" s="1"/>
  <c r="L17" i="10"/>
  <c r="Y54" i="15" l="1"/>
  <c r="Z56" i="15"/>
  <c r="X55" i="15"/>
  <c r="E55" i="15"/>
  <c r="J54" i="15"/>
  <c r="F54" i="15"/>
  <c r="U54" i="15"/>
  <c r="V54" i="15" s="1"/>
  <c r="R54" i="15"/>
  <c r="K53" i="15"/>
  <c r="S53" i="15"/>
  <c r="Y55" i="15" l="1"/>
  <c r="X56" i="15"/>
  <c r="Z57" i="15"/>
  <c r="S54" i="15"/>
  <c r="K54" i="15"/>
  <c r="F55" i="15"/>
  <c r="E56" i="15"/>
  <c r="U55" i="15"/>
  <c r="V55" i="15" s="1"/>
  <c r="J55" i="15"/>
  <c r="R55" i="15"/>
  <c r="Z58" i="15" l="1"/>
  <c r="X57" i="15"/>
  <c r="Y57" i="15"/>
  <c r="Y56" i="15"/>
  <c r="K55" i="15"/>
  <c r="R56" i="15"/>
  <c r="E57" i="15"/>
  <c r="U56" i="15"/>
  <c r="V56" i="15" s="1"/>
  <c r="F56" i="15"/>
  <c r="J56" i="15"/>
  <c r="S55" i="15"/>
  <c r="Z59" i="15" l="1"/>
  <c r="X59" i="15" s="1"/>
  <c r="X58" i="15"/>
  <c r="K56" i="15"/>
  <c r="E58" i="15"/>
  <c r="U57" i="15"/>
  <c r="V57" i="15" s="1"/>
  <c r="J57" i="15"/>
  <c r="R57" i="15"/>
  <c r="F57" i="15"/>
  <c r="S56" i="15"/>
  <c r="Y58" i="15" l="1"/>
  <c r="Y59" i="15"/>
  <c r="K57" i="15"/>
  <c r="S57" i="15"/>
  <c r="E59" i="15"/>
  <c r="R58" i="15"/>
  <c r="U58" i="15"/>
  <c r="V58" i="15" s="1"/>
  <c r="F58" i="15"/>
  <c r="J58" i="15"/>
  <c r="S58" i="15" l="1"/>
  <c r="F59" i="15"/>
  <c r="R59" i="15"/>
  <c r="U59" i="15"/>
  <c r="V59" i="15" s="1"/>
  <c r="J59" i="15"/>
  <c r="K58" i="15"/>
  <c r="K59" i="15" l="1"/>
  <c r="S59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<sst xmlns="http://schemas.openxmlformats.org/spreadsheetml/2006/main" count="543" uniqueCount="108">
  <si>
    <t>等</t>
  </si>
  <si>
    <t>標準報酬</t>
  </si>
  <si>
    <t>級</t>
  </si>
  <si>
    <t>月  額</t>
  </si>
  <si>
    <t>( 調整保険料＝標準報酬月額×調整保険料率×月別係数 &lt; 円未満切捨 &gt; )</t>
  </si>
  <si>
    <t>保険料率（‰）</t>
    <rPh sb="0" eb="2">
      <t>ホケン</t>
    </rPh>
    <rPh sb="2" eb="3">
      <t>リョウ</t>
    </rPh>
    <rPh sb="3" eb="4">
      <t>リツ</t>
    </rPh>
    <phoneticPr fontId="3"/>
  </si>
  <si>
    <t>保険料</t>
    <phoneticPr fontId="3"/>
  </si>
  <si>
    <t xml:space="preserve"> 一般保険料</t>
    <phoneticPr fontId="7"/>
  </si>
  <si>
    <t>調整保険料</t>
    <phoneticPr fontId="3"/>
  </si>
  <si>
    <t>介護保険料</t>
    <phoneticPr fontId="3"/>
  </si>
  <si>
    <t>計算式</t>
    <rPh sb="0" eb="2">
      <t>ケイサン</t>
    </rPh>
    <rPh sb="2" eb="3">
      <t>シキ</t>
    </rPh>
    <phoneticPr fontId="3"/>
  </si>
  <si>
    <t>切り捨て</t>
    <rPh sb="0" eb="1">
      <t>キ</t>
    </rPh>
    <rPh sb="2" eb="3">
      <t>ス</t>
    </rPh>
    <phoneticPr fontId="3"/>
  </si>
  <si>
    <t>保険料－
調整保険料</t>
    <rPh sb="0" eb="2">
      <t>ホケン</t>
    </rPh>
    <rPh sb="2" eb="3">
      <t>リョウ</t>
    </rPh>
    <rPh sb="5" eb="7">
      <t>チョウセイ</t>
    </rPh>
    <rPh sb="7" eb="9">
      <t>ホケン</t>
    </rPh>
    <rPh sb="9" eb="10">
      <t>リョウ</t>
    </rPh>
    <phoneticPr fontId="3"/>
  </si>
  <si>
    <t>合計</t>
    <rPh sb="0" eb="2">
      <t>ゴウケイ</t>
    </rPh>
    <phoneticPr fontId="3"/>
  </si>
  <si>
    <t>健康保険料設定表 (単位:円)</t>
    <rPh sb="5" eb="7">
      <t>セッテイ</t>
    </rPh>
    <phoneticPr fontId="3"/>
  </si>
  <si>
    <t>計算する等級を入力</t>
    <rPh sb="0" eb="2">
      <t>ケイサン</t>
    </rPh>
    <rPh sb="4" eb="6">
      <t>トウキュウ</t>
    </rPh>
    <rPh sb="7" eb="9">
      <t>ニュウリョク</t>
    </rPh>
    <phoneticPr fontId="3"/>
  </si>
  <si>
    <t>等級</t>
    <rPh sb="0" eb="2">
      <t>トウキュウ</t>
    </rPh>
    <phoneticPr fontId="3"/>
  </si>
  <si>
    <t>月額</t>
    <rPh sb="0" eb="2">
      <t>ゲツガク</t>
    </rPh>
    <phoneticPr fontId="3"/>
  </si>
  <si>
    <t>円</t>
    <rPh sb="0" eb="1">
      <t>エン</t>
    </rPh>
    <phoneticPr fontId="3"/>
  </si>
  <si>
    <t xml:space="preserve">  前納保険料＝標準報酬月額×保険料率×月別係数 &lt; 円未満四捨五入 &gt;</t>
    <phoneticPr fontId="3"/>
  </si>
  <si>
    <t xml:space="preserve">  介護保険料＝標準報酬月額×保険料率×月別係数 &lt; 円未満切捨 &gt;</t>
    <rPh sb="2" eb="4">
      <t>カイゴ</t>
    </rPh>
    <rPh sb="30" eb="32">
      <t>キリス</t>
    </rPh>
    <phoneticPr fontId="3"/>
  </si>
  <si>
    <t>健康保険・介護保険標準報酬等級区分および保険料早見表 (単位:円)</t>
  </si>
  <si>
    <t>厚生年金保険</t>
  </si>
  <si>
    <t>173.5/1000</t>
  </si>
  <si>
    <t>本人・事業主同額</t>
  </si>
  <si>
    <t>適用 H.12年10月1日</t>
  </si>
  <si>
    <t>介　護　保　険　料</t>
  </si>
  <si>
    <t>厚 生 年 金</t>
  </si>
  <si>
    <t>日　額</t>
  </si>
  <si>
    <t>被保険者</t>
  </si>
  <si>
    <t>事業主</t>
  </si>
  <si>
    <t>合　計</t>
  </si>
  <si>
    <t>保  険  料
86.75/1000</t>
  </si>
  <si>
    <t>～</t>
  </si>
  <si>
    <t>介護保険料</t>
    <phoneticPr fontId="3"/>
  </si>
  <si>
    <t>保険料－
被保険者</t>
    <rPh sb="0" eb="2">
      <t>ホケン</t>
    </rPh>
    <rPh sb="2" eb="3">
      <t>リョウ</t>
    </rPh>
    <rPh sb="5" eb="9">
      <t>ヒホケンシャ</t>
    </rPh>
    <phoneticPr fontId="3"/>
  </si>
  <si>
    <t>保険料負担割合</t>
    <rPh sb="0" eb="3">
      <t>ホケンリョウ</t>
    </rPh>
    <rPh sb="3" eb="5">
      <t>フタン</t>
    </rPh>
    <rPh sb="5" eb="7">
      <t>ワリアイ</t>
    </rPh>
    <phoneticPr fontId="3"/>
  </si>
  <si>
    <t>適用年月日</t>
    <rPh sb="0" eb="2">
      <t>テキヨウ</t>
    </rPh>
    <rPh sb="2" eb="5">
      <t>ネンガッピ</t>
    </rPh>
    <phoneticPr fontId="3"/>
  </si>
  <si>
    <t>一般</t>
    <rPh sb="0" eb="2">
      <t>イッパン</t>
    </rPh>
    <phoneticPr fontId="3"/>
  </si>
  <si>
    <t>任継</t>
    <rPh sb="0" eb="2">
      <t>ニンケイ</t>
    </rPh>
    <phoneticPr fontId="3"/>
  </si>
  <si>
    <t>適用</t>
    <phoneticPr fontId="3"/>
  </si>
  <si>
    <t>合計保険料</t>
    <rPh sb="0" eb="2">
      <t>ゴウケイ</t>
    </rPh>
    <rPh sb="2" eb="5">
      <t>ホケンリョウ</t>
    </rPh>
    <phoneticPr fontId="3"/>
  </si>
  <si>
    <t>事業主負担分</t>
    <rPh sb="0" eb="3">
      <t>ジギョウヌシ</t>
    </rPh>
    <rPh sb="3" eb="5">
      <t>フタン</t>
    </rPh>
    <rPh sb="5" eb="6">
      <t>ブン</t>
    </rPh>
    <phoneticPr fontId="3"/>
  </si>
  <si>
    <t>個人負担分</t>
    <rPh sb="0" eb="2">
      <t>コジン</t>
    </rPh>
    <rPh sb="2" eb="5">
      <t>フタンブン</t>
    </rPh>
    <phoneticPr fontId="3"/>
  </si>
  <si>
    <t>１．等級別保険料</t>
    <rPh sb="2" eb="4">
      <t>トウキュウ</t>
    </rPh>
    <rPh sb="4" eb="5">
      <t>ベツ</t>
    </rPh>
    <rPh sb="5" eb="8">
      <t>ホケンリョウ</t>
    </rPh>
    <phoneticPr fontId="3"/>
  </si>
  <si>
    <t>合計保険料　－　個人負担分</t>
    <rPh sb="0" eb="2">
      <t>ゴウケイ</t>
    </rPh>
    <rPh sb="2" eb="5">
      <t>ホケンリョウ</t>
    </rPh>
    <rPh sb="8" eb="10">
      <t>コジン</t>
    </rPh>
    <rPh sb="10" eb="13">
      <t>フタンブン</t>
    </rPh>
    <phoneticPr fontId="3"/>
  </si>
  <si>
    <t>保険料　－　調整保険料</t>
    <rPh sb="0" eb="3">
      <t>ホケンリョウ</t>
    </rPh>
    <rPh sb="6" eb="8">
      <t>チョウセイ</t>
    </rPh>
    <rPh sb="8" eb="11">
      <t>ホケンリョウ</t>
    </rPh>
    <phoneticPr fontId="3"/>
  </si>
  <si>
    <t>一般保険料</t>
    <phoneticPr fontId="7"/>
  </si>
  <si>
    <t>保険料の計算方法</t>
    <rPh sb="0" eb="2">
      <t>ホケン</t>
    </rPh>
    <rPh sb="2" eb="3">
      <t>リョウ</t>
    </rPh>
    <rPh sb="4" eb="6">
      <t>ケイサン</t>
    </rPh>
    <rPh sb="6" eb="8">
      <t>ホウホウ</t>
    </rPh>
    <phoneticPr fontId="3"/>
  </si>
  <si>
    <t xml:space="preserve"> 一般保険料　＋　介護保険料</t>
    <rPh sb="9" eb="11">
      <t>カイゴ</t>
    </rPh>
    <rPh sb="11" eb="14">
      <t>ホケンリョウ</t>
    </rPh>
    <phoneticPr fontId="7"/>
  </si>
  <si>
    <t>月　額　×　保険料率 （円未満切捨て）</t>
    <rPh sb="0" eb="1">
      <t>ツキ</t>
    </rPh>
    <rPh sb="2" eb="3">
      <t>ガク</t>
    </rPh>
    <rPh sb="6" eb="8">
      <t>ホケン</t>
    </rPh>
    <rPh sb="8" eb="9">
      <t>リョウ</t>
    </rPh>
    <rPh sb="9" eb="10">
      <t>リツ</t>
    </rPh>
    <rPh sb="12" eb="13">
      <t>エン</t>
    </rPh>
    <rPh sb="13" eb="15">
      <t>ミマン</t>
    </rPh>
    <rPh sb="15" eb="17">
      <t>キリス</t>
    </rPh>
    <phoneticPr fontId="3"/>
  </si>
  <si>
    <t>（内訳）</t>
    <rPh sb="1" eb="3">
      <t>ウチワケ</t>
    </rPh>
    <phoneticPr fontId="3"/>
  </si>
  <si>
    <t>健康保険</t>
    <rPh sb="0" eb="2">
      <t>ケンコウ</t>
    </rPh>
    <rPh sb="2" eb="4">
      <t>ホケン</t>
    </rPh>
    <phoneticPr fontId="3"/>
  </si>
  <si>
    <t>調整保険料</t>
    <rPh sb="0" eb="2">
      <t>チョウセイ</t>
    </rPh>
    <rPh sb="2" eb="5">
      <t>ホケンリョウ</t>
    </rPh>
    <phoneticPr fontId="3"/>
  </si>
  <si>
    <t>特定保険料</t>
    <rPh sb="0" eb="2">
      <t>トクテイ</t>
    </rPh>
    <rPh sb="2" eb="5">
      <t>ホケンリョウ</t>
    </rPh>
    <phoneticPr fontId="3"/>
  </si>
  <si>
    <t>基本保険料</t>
    <rPh sb="0" eb="2">
      <t>キホン</t>
    </rPh>
    <rPh sb="2" eb="5">
      <t>ホケンリョウ</t>
    </rPh>
    <phoneticPr fontId="3"/>
  </si>
  <si>
    <t>一般保険料ー特定保険料</t>
    <rPh sb="0" eb="2">
      <t>イッパン</t>
    </rPh>
    <rPh sb="2" eb="5">
      <t>ホケンリョウ</t>
    </rPh>
    <rPh sb="6" eb="8">
      <t>トクテイ</t>
    </rPh>
    <rPh sb="8" eb="11">
      <t>ホケンリョウ</t>
    </rPh>
    <phoneticPr fontId="3"/>
  </si>
  <si>
    <t>保険料</t>
    <rPh sb="0" eb="3">
      <t>ホケンリョウ</t>
    </rPh>
    <phoneticPr fontId="3"/>
  </si>
  <si>
    <t>健康保険料</t>
    <rPh sb="0" eb="2">
      <t>ケンコウ</t>
    </rPh>
    <rPh sb="2" eb="5">
      <t>ホケンリョウ</t>
    </rPh>
    <phoneticPr fontId="3"/>
  </si>
  <si>
    <t>報　　酬　　月　　額
円以上　　 　  　円未満</t>
    <phoneticPr fontId="3"/>
  </si>
  <si>
    <t>標準報酬</t>
    <rPh sb="0" eb="2">
      <t>ヒョウジュン</t>
    </rPh>
    <rPh sb="2" eb="4">
      <t>ホウシュウ</t>
    </rPh>
    <phoneticPr fontId="3"/>
  </si>
  <si>
    <t>介護保険</t>
    <phoneticPr fontId="3"/>
  </si>
  <si>
    <t>赤字を訂正入力する。</t>
    <rPh sb="0" eb="2">
      <t>アカジ</t>
    </rPh>
    <rPh sb="3" eb="5">
      <t>テイセイ</t>
    </rPh>
    <rPh sb="5" eb="7">
      <t>ニュウリョク</t>
    </rPh>
    <phoneticPr fontId="3"/>
  </si>
  <si>
    <t>保険料計算書</t>
    <rPh sb="0" eb="2">
      <t>ホケン</t>
    </rPh>
    <rPh sb="2" eb="3">
      <t>リョウ</t>
    </rPh>
    <rPh sb="3" eb="6">
      <t>ケイサンショ</t>
    </rPh>
    <phoneticPr fontId="3"/>
  </si>
  <si>
    <r>
      <t>赤字部分は変更可能個所</t>
    </r>
    <r>
      <rPr>
        <sz val="12"/>
        <color indexed="10"/>
        <rFont val="ＭＳ Ｐゴシック"/>
        <family val="3"/>
        <charset val="128"/>
      </rPr>
      <t>〈ツールの保護でシート保護をはずし、入力。〈パスワードなし。）入力後シート保護をかける）</t>
    </r>
    <rPh sb="0" eb="1">
      <t>アカ</t>
    </rPh>
    <rPh sb="1" eb="2">
      <t>ジ</t>
    </rPh>
    <rPh sb="2" eb="4">
      <t>ブブン</t>
    </rPh>
    <rPh sb="5" eb="7">
      <t>ヘンコウ</t>
    </rPh>
    <rPh sb="7" eb="9">
      <t>カノウ</t>
    </rPh>
    <rPh sb="9" eb="11">
      <t>カショ</t>
    </rPh>
    <rPh sb="16" eb="18">
      <t>ホゴ</t>
    </rPh>
    <rPh sb="22" eb="24">
      <t>ホゴ</t>
    </rPh>
    <rPh sb="29" eb="31">
      <t>ニュウリョク</t>
    </rPh>
    <rPh sb="42" eb="45">
      <t>ニュウリョクゴ</t>
    </rPh>
    <rPh sb="48" eb="50">
      <t>ホゴ</t>
    </rPh>
    <phoneticPr fontId="3"/>
  </si>
  <si>
    <t>　　　武田薬品健康保険組合</t>
    <rPh sb="3" eb="5">
      <t>タケダ</t>
    </rPh>
    <rPh sb="5" eb="7">
      <t>ヤクヒン</t>
    </rPh>
    <rPh sb="7" eb="9">
      <t>ケンコウ</t>
    </rPh>
    <rPh sb="9" eb="11">
      <t>ホケン</t>
    </rPh>
    <rPh sb="11" eb="13">
      <t>クミアイ</t>
    </rPh>
    <phoneticPr fontId="3"/>
  </si>
  <si>
    <t>基本保険料</t>
    <rPh sb="0" eb="2">
      <t>キホン</t>
    </rPh>
    <rPh sb="2" eb="4">
      <t>ホケン</t>
    </rPh>
    <rPh sb="4" eb="5">
      <t>リョウ</t>
    </rPh>
    <phoneticPr fontId="3"/>
  </si>
  <si>
    <t>特定保険料</t>
    <rPh sb="0" eb="2">
      <t>トクテイ</t>
    </rPh>
    <rPh sb="2" eb="4">
      <t>ホケン</t>
    </rPh>
    <rPh sb="4" eb="5">
      <t>リョウ</t>
    </rPh>
    <phoneticPr fontId="3"/>
  </si>
  <si>
    <t>介　護　保　険　料</t>
    <phoneticPr fontId="3"/>
  </si>
  <si>
    <t>等級</t>
    <phoneticPr fontId="3"/>
  </si>
  <si>
    <t>退職時の標準報酬</t>
    <rPh sb="0" eb="3">
      <t>タイショクジ</t>
    </rPh>
    <phoneticPr fontId="3"/>
  </si>
  <si>
    <t>金額</t>
    <rPh sb="0" eb="2">
      <t>キンガク</t>
    </rPh>
    <phoneticPr fontId="3"/>
  </si>
  <si>
    <t>基本保険料</t>
    <phoneticPr fontId="3"/>
  </si>
  <si>
    <t>特定保険料</t>
    <phoneticPr fontId="3"/>
  </si>
  <si>
    <t>武田健保任意継続被保険者保険料早見表</t>
    <rPh sb="0" eb="2">
      <t>タケダ</t>
    </rPh>
    <rPh sb="2" eb="4">
      <t>ケンポ</t>
    </rPh>
    <rPh sb="4" eb="6">
      <t>ニンイ</t>
    </rPh>
    <phoneticPr fontId="4"/>
  </si>
  <si>
    <t>※ 保険料を前納すると、保険料の割引があります(最大約2.1%）。詳細は「武田健保任意継続被保険者前納保険料早見表」をご確認ください。</t>
    <rPh sb="2" eb="5">
      <t>ホケンリョウ</t>
    </rPh>
    <rPh sb="6" eb="8">
      <t>ゼンノウ</t>
    </rPh>
    <rPh sb="12" eb="15">
      <t>ホケンリョウ</t>
    </rPh>
    <rPh sb="16" eb="18">
      <t>ワリビキ</t>
    </rPh>
    <rPh sb="24" eb="26">
      <t>サイダイ</t>
    </rPh>
    <rPh sb="26" eb="27">
      <t>ヤク</t>
    </rPh>
    <rPh sb="33" eb="35">
      <t>ショウサイ</t>
    </rPh>
    <rPh sb="60" eb="62">
      <t>カクニン</t>
    </rPh>
    <phoneticPr fontId="3"/>
  </si>
  <si>
    <t>総額</t>
    <rPh sb="0" eb="2">
      <t>ソウガク</t>
    </rPh>
    <phoneticPr fontId="3"/>
  </si>
  <si>
    <t>介護保険料</t>
    <rPh sb="0" eb="5">
      <t>カイゴホケンリョウ</t>
    </rPh>
    <phoneticPr fontId="3"/>
  </si>
  <si>
    <t>給与明細書記載の保険料額</t>
    <rPh sb="0" eb="5">
      <t>キュウヨメイサイショ</t>
    </rPh>
    <rPh sb="5" eb="7">
      <t>キサイ</t>
    </rPh>
    <rPh sb="8" eb="12">
      <t>ホケンリョウガク</t>
    </rPh>
    <phoneticPr fontId="3"/>
  </si>
  <si>
    <t>基本保険料</t>
    <rPh sb="0" eb="5">
      <t>キホンホケンリョウ</t>
    </rPh>
    <phoneticPr fontId="3"/>
  </si>
  <si>
    <t>特定保険料</t>
    <rPh sb="0" eb="5">
      <t>トクテイホケンリョウ</t>
    </rPh>
    <phoneticPr fontId="3"/>
  </si>
  <si>
    <t>標準報酬月額</t>
    <rPh sb="0" eb="2">
      <t>ヒョウジュン</t>
    </rPh>
    <rPh sb="4" eb="6">
      <t>ゲツガク</t>
    </rPh>
    <phoneticPr fontId="3"/>
  </si>
  <si>
    <t>任意継続被保険者保険料</t>
    <rPh sb="0" eb="2">
      <t>ニンイ</t>
    </rPh>
    <rPh sb="2" eb="4">
      <t>ケイゾク</t>
    </rPh>
    <rPh sb="4" eb="8">
      <t>ヒホケンシャ</t>
    </rPh>
    <phoneticPr fontId="3"/>
  </si>
  <si>
    <t>➡</t>
    <phoneticPr fontId="3"/>
  </si>
  <si>
    <t>➡任意継続被保険者保険料の上限</t>
    <rPh sb="1" eb="3">
      <t>ニンイ</t>
    </rPh>
    <rPh sb="3" eb="5">
      <t>ケイゾク</t>
    </rPh>
    <rPh sb="5" eb="9">
      <t>ヒホケンシャ</t>
    </rPh>
    <rPh sb="9" eb="12">
      <t>ホケンリョウ</t>
    </rPh>
    <rPh sb="13" eb="15">
      <t>ジョウゲン</t>
    </rPh>
    <phoneticPr fontId="3"/>
  </si>
  <si>
    <t>エラーチェック</t>
    <phoneticPr fontId="3"/>
  </si>
  <si>
    <t>重複</t>
    <rPh sb="0" eb="2">
      <t>チョウフク</t>
    </rPh>
    <phoneticPr fontId="3"/>
  </si>
  <si>
    <t xml:space="preserve">
</t>
    <phoneticPr fontId="3"/>
  </si>
  <si>
    <t>※ 黄色セルのいずれかについて金額を選択
　　してください。
※　複数セルに入力するとエラーとなります。</t>
    <rPh sb="2" eb="4">
      <t>キイロ</t>
    </rPh>
    <rPh sb="15" eb="17">
      <t>キンガク</t>
    </rPh>
    <rPh sb="18" eb="20">
      <t>センタク</t>
    </rPh>
    <phoneticPr fontId="3"/>
  </si>
  <si>
    <t>※ 退職時の保険料が変更となった場合、任意継続不保険者
　　保険料も変更となります。</t>
    <rPh sb="2" eb="4">
      <t>タイショク</t>
    </rPh>
    <rPh sb="4" eb="5">
      <t>ジ</t>
    </rPh>
    <rPh sb="6" eb="9">
      <t>ホケンリョウ</t>
    </rPh>
    <rPh sb="10" eb="12">
      <t>ヘンコウ</t>
    </rPh>
    <rPh sb="16" eb="18">
      <t>バアイ</t>
    </rPh>
    <rPh sb="19" eb="23">
      <t>ニンイケイゾク</t>
    </rPh>
    <rPh sb="23" eb="27">
      <t>フホケンシャ</t>
    </rPh>
    <rPh sb="34" eb="36">
      <t>ヘンコウ</t>
    </rPh>
    <phoneticPr fontId="3"/>
  </si>
  <si>
    <t>あなたの標準</t>
    <rPh sb="4" eb="6">
      <t>ヒョウジュン</t>
    </rPh>
    <phoneticPr fontId="3"/>
  </si>
  <si>
    <t>報酬月額等級</t>
    <phoneticPr fontId="3"/>
  </si>
  <si>
    <t>エラーチェック</t>
    <phoneticPr fontId="3"/>
  </si>
  <si>
    <t>フラグ</t>
    <phoneticPr fontId="3"/>
  </si>
  <si>
    <t>❶　お手元に、最新の給与明細をご準備ください。</t>
    <rPh sb="3" eb="5">
      <t>テモト</t>
    </rPh>
    <rPh sb="7" eb="9">
      <t>サイシン</t>
    </rPh>
    <rPh sb="10" eb="14">
      <t>キュウヨメイサイ</t>
    </rPh>
    <rPh sb="16" eb="18">
      <t>ジュンビ</t>
    </rPh>
    <phoneticPr fontId="3"/>
  </si>
  <si>
    <t>❷　給与明細で「控除されている健康保険料をご確認ください。</t>
    <rPh sb="2" eb="6">
      <t>キュウヨメイサイ</t>
    </rPh>
    <rPh sb="8" eb="10">
      <t>コウジョ</t>
    </rPh>
    <rPh sb="15" eb="20">
      <t>ケンコウホケンリョウ</t>
    </rPh>
    <rPh sb="22" eb="24">
      <t>カクニン</t>
    </rPh>
    <phoneticPr fontId="3"/>
  </si>
  <si>
    <t>補足）武田薬品の明細の場合、下図の①、②、③に記載されている金額をご確認ください。</t>
    <rPh sb="0" eb="2">
      <t>ホソク</t>
    </rPh>
    <rPh sb="3" eb="7">
      <t>タケダヤクヒン</t>
    </rPh>
    <rPh sb="8" eb="10">
      <t>メイサイ</t>
    </rPh>
    <rPh sb="11" eb="13">
      <t>バアイ</t>
    </rPh>
    <rPh sb="14" eb="16">
      <t>カズ</t>
    </rPh>
    <rPh sb="23" eb="25">
      <t>キサイ</t>
    </rPh>
    <rPh sb="30" eb="32">
      <t>キンガク</t>
    </rPh>
    <rPh sb="34" eb="36">
      <t>カクニン</t>
    </rPh>
    <phoneticPr fontId="3"/>
  </si>
  <si>
    <t>❸ 下表の黄色セル（三つ）に金額を入力して、任継保険料をご確認ください。</t>
    <rPh sb="2" eb="4">
      <t>カヒョウ</t>
    </rPh>
    <rPh sb="5" eb="7">
      <t>キイロ</t>
    </rPh>
    <rPh sb="10" eb="11">
      <t>ミッ</t>
    </rPh>
    <rPh sb="13" eb="15">
      <t>キンガク</t>
    </rPh>
    <rPh sb="16" eb="18">
      <t>ニュウリョク</t>
    </rPh>
    <rPh sb="21" eb="23">
      <t>ニンケイ</t>
    </rPh>
    <rPh sb="23" eb="26">
      <t>ホケンリョウ</t>
    </rPh>
    <rPh sb="28" eb="30">
      <t>カクニン</t>
    </rPh>
    <phoneticPr fontId="3"/>
  </si>
  <si>
    <t>※　介護保険料が対象外の方は、「介護保険料」は空白としてください。(0入力しないでください）</t>
    <rPh sb="2" eb="7">
      <t>カイゴホケンリョウ</t>
    </rPh>
    <rPh sb="8" eb="11">
      <t>タイショウガイ</t>
    </rPh>
    <rPh sb="12" eb="13">
      <t>カタ</t>
    </rPh>
    <rPh sb="16" eb="21">
      <t>カイゴホケンリョウ</t>
    </rPh>
    <rPh sb="23" eb="25">
      <t>クウハク</t>
    </rPh>
    <rPh sb="35" eb="37">
      <t>ニュウリョク</t>
    </rPh>
    <phoneticPr fontId="3"/>
  </si>
  <si>
    <t>※ 退職時の保険料が変更となった場合、任意継続被保険者保険料も変更となります。</t>
    <rPh sb="2" eb="4">
      <t>タイショク</t>
    </rPh>
    <rPh sb="4" eb="5">
      <t>ジ</t>
    </rPh>
    <rPh sb="6" eb="9">
      <t>ホケンリョウ</t>
    </rPh>
    <rPh sb="10" eb="12">
      <t>ヘンコウ</t>
    </rPh>
    <rPh sb="16" eb="18">
      <t>バアイ</t>
    </rPh>
    <rPh sb="19" eb="23">
      <t>ニンイケイゾク</t>
    </rPh>
    <rPh sb="23" eb="27">
      <t>ヒホケンシャ</t>
    </rPh>
    <rPh sb="27" eb="30">
      <t>ホケンリョウ</t>
    </rPh>
    <rPh sb="31" eb="33">
      <t>ヘンコウ</t>
    </rPh>
    <phoneticPr fontId="3"/>
  </si>
  <si>
    <t xml:space="preserve"> </t>
    <phoneticPr fontId="3"/>
  </si>
  <si>
    <t>【任意継続保険料　簡易ツール】</t>
    <rPh sb="1" eb="5">
      <t>ニンイケイゾク</t>
    </rPh>
    <rPh sb="5" eb="8">
      <t>ホケンリョウ</t>
    </rPh>
    <rPh sb="9" eb="11">
      <t>カンイ</t>
    </rPh>
    <phoneticPr fontId="3"/>
  </si>
  <si>
    <t>①基本保険料</t>
    <rPh sb="1" eb="6">
      <t>キホンホケンリョウ</t>
    </rPh>
    <phoneticPr fontId="3"/>
  </si>
  <si>
    <t>②特定保険料</t>
    <rPh sb="1" eb="6">
      <t>トクテイホケンリョウ</t>
    </rPh>
    <phoneticPr fontId="3"/>
  </si>
  <si>
    <t>③介護保険料</t>
    <rPh sb="1" eb="6">
      <t>カイゴホケンリョウ</t>
    </rPh>
    <phoneticPr fontId="3"/>
  </si>
  <si>
    <t>＜留意点＞</t>
    <rPh sb="1" eb="4">
      <t>リュウイテン</t>
    </rPh>
    <phoneticPr fontId="3"/>
  </si>
  <si>
    <t>・保険料は被扶養者に関係なく、上記の保険料となります。</t>
    <rPh sb="1" eb="4">
      <t>ホケンリョウ</t>
    </rPh>
    <rPh sb="5" eb="9">
      <t>ヒフヨウシャ</t>
    </rPh>
    <rPh sb="10" eb="12">
      <t>カンケイ</t>
    </rPh>
    <rPh sb="15" eb="17">
      <t>ジョウキ</t>
    </rPh>
    <rPh sb="18" eb="21">
      <t>ホケンリョウ</t>
    </rPh>
    <phoneticPr fontId="3"/>
  </si>
  <si>
    <t>・介護保険料は被保険者、被扶養者が40歳から60歳までの場合に該当します。</t>
    <rPh sb="1" eb="6">
      <t>カイゴホケンリョウ</t>
    </rPh>
    <rPh sb="7" eb="11">
      <t>ヒホケンシャ</t>
    </rPh>
    <rPh sb="12" eb="16">
      <t>ヒフヨウシャ</t>
    </rPh>
    <rPh sb="19" eb="20">
      <t>サイ</t>
    </rPh>
    <rPh sb="24" eb="25">
      <t>サイ</t>
    </rPh>
    <rPh sb="28" eb="30">
      <t>バアイ</t>
    </rPh>
    <rPh sb="31" eb="3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</si>
</sst>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000"/>
    <numFmt numFmtId="177" formatCode="#,##0_ "/>
    <numFmt numFmtId="178" formatCode="#,###"/>
    <numFmt numFmtId="179" formatCode="#,##0.0_ "/>
    <numFmt numFmtId="180" formatCode="0.000_);[Red]\(0.000\)"/>
    <numFmt numFmtId="181" formatCode="0.00_);[Red]\(0.00\)"/>
    <numFmt numFmtId="182" formatCode="#,##0.000;[Red]\-#,##0.00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Terminal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6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0" xfId="0" applyFont="1"/>
    <xf numFmtId="178" fontId="10" fillId="0" borderId="5" xfId="1" applyNumberFormat="1" applyFont="1" applyBorder="1"/>
    <xf numFmtId="0" fontId="4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/>
    <xf numFmtId="38" fontId="15" fillId="0" borderId="0" xfId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/>
    <xf numFmtId="178" fontId="10" fillId="0" borderId="8" xfId="1" applyNumberFormat="1" applyFont="1" applyBorder="1"/>
    <xf numFmtId="0" fontId="10" fillId="0" borderId="9" xfId="0" applyFont="1" applyBorder="1"/>
    <xf numFmtId="0" fontId="4" fillId="0" borderId="5" xfId="0" applyFont="1" applyBorder="1"/>
    <xf numFmtId="0" fontId="10" fillId="0" borderId="5" xfId="0" applyFont="1" applyBorder="1" applyAlignment="1">
      <alignment horizontal="center" vertical="center"/>
    </xf>
    <xf numFmtId="0" fontId="17" fillId="2" borderId="10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3" fontId="13" fillId="2" borderId="5" xfId="0" applyNumberFormat="1" applyFont="1" applyFill="1" applyBorder="1" applyProtection="1">
      <protection locked="0"/>
    </xf>
    <xf numFmtId="0" fontId="10" fillId="0" borderId="5" xfId="0" applyFont="1" applyBorder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1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Alignment="1">
      <alignment horizontal="centerContinuous"/>
    </xf>
    <xf numFmtId="0" fontId="23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/>
    <xf numFmtId="0" fontId="14" fillId="0" borderId="0" xfId="0" applyFont="1" applyAlignment="1">
      <alignment horizontal="centerContinuous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7" fontId="6" fillId="0" borderId="15" xfId="0" applyNumberFormat="1" applyFont="1" applyBorder="1" applyAlignment="1" applyProtection="1">
      <alignment horizontal="right"/>
      <protection locked="0"/>
    </xf>
    <xf numFmtId="179" fontId="6" fillId="0" borderId="15" xfId="1" applyNumberFormat="1" applyFont="1" applyBorder="1" applyAlignment="1" applyProtection="1">
      <alignment horizontal="right"/>
      <protection locked="0"/>
    </xf>
    <xf numFmtId="2" fontId="8" fillId="0" borderId="0" xfId="0" applyNumberFormat="1" applyFont="1"/>
    <xf numFmtId="0" fontId="8" fillId="0" borderId="0" xfId="0" applyFont="1"/>
    <xf numFmtId="179" fontId="6" fillId="0" borderId="15" xfId="1" applyNumberFormat="1" applyFont="1" applyBorder="1" applyProtection="1"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79" fontId="6" fillId="0" borderId="16" xfId="1" applyNumberFormat="1" applyFont="1" applyBorder="1" applyProtection="1">
      <protection locked="0"/>
    </xf>
    <xf numFmtId="179" fontId="6" fillId="0" borderId="17" xfId="1" applyNumberFormat="1" applyFont="1" applyBorder="1" applyProtection="1">
      <protection locked="0"/>
    </xf>
    <xf numFmtId="177" fontId="6" fillId="0" borderId="16" xfId="0" applyNumberFormat="1" applyFont="1" applyBorder="1" applyAlignment="1" applyProtection="1">
      <alignment horizontal="right"/>
      <protection locked="0"/>
    </xf>
    <xf numFmtId="0" fontId="4" fillId="0" borderId="18" xfId="0" applyFont="1" applyBorder="1" applyProtection="1">
      <protection locked="0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5" xfId="0" quotePrefix="1" applyFont="1" applyBorder="1" applyAlignment="1" applyProtection="1">
      <alignment horizontal="centerContinuous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57" fontId="11" fillId="2" borderId="0" xfId="0" applyNumberFormat="1" applyFont="1" applyFill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0" fontId="0" fillId="0" borderId="5" xfId="0" applyBorder="1"/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10" fillId="0" borderId="5" xfId="0" applyFont="1" applyBorder="1" applyAlignment="1">
      <alignment horizontal="distributed"/>
    </xf>
    <xf numFmtId="0" fontId="24" fillId="0" borderId="0" xfId="0" applyFont="1" applyAlignment="1">
      <alignment horizontal="distributed"/>
    </xf>
    <xf numFmtId="0" fontId="0" fillId="0" borderId="5" xfId="0" applyBorder="1" applyAlignment="1">
      <alignment horizontal="center"/>
    </xf>
    <xf numFmtId="177" fontId="6" fillId="0" borderId="0" xfId="0" applyNumberFormat="1" applyFont="1" applyProtection="1">
      <protection locked="0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distributed" vertical="center"/>
    </xf>
    <xf numFmtId="0" fontId="17" fillId="2" borderId="0" xfId="0" applyFont="1" applyFill="1" applyAlignment="1" applyProtection="1">
      <alignment horizontal="center"/>
      <protection locked="0"/>
    </xf>
    <xf numFmtId="176" fontId="12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Continuous" vertical="center" wrapText="1"/>
      <protection locked="0"/>
    </xf>
    <xf numFmtId="0" fontId="9" fillId="0" borderId="8" xfId="0" quotePrefix="1" applyFont="1" applyBorder="1" applyAlignment="1" applyProtection="1">
      <alignment horizontal="centerContinuous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Continuous" vertical="center"/>
      <protection locked="0"/>
    </xf>
    <xf numFmtId="0" fontId="9" fillId="0" borderId="21" xfId="0" quotePrefix="1" applyFont="1" applyBorder="1" applyAlignment="1" applyProtection="1">
      <alignment horizontal="centerContinuous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177" fontId="25" fillId="0" borderId="23" xfId="0" applyNumberFormat="1" applyFont="1" applyBorder="1" applyProtection="1">
      <protection locked="0"/>
    </xf>
    <xf numFmtId="177" fontId="25" fillId="0" borderId="24" xfId="0" applyNumberFormat="1" applyFont="1" applyBorder="1" applyProtection="1">
      <protection locked="0"/>
    </xf>
    <xf numFmtId="0" fontId="9" fillId="0" borderId="25" xfId="0" applyFont="1" applyBorder="1" applyAlignment="1" applyProtection="1">
      <alignment horizontal="centerContinuous" vertical="center" wrapText="1"/>
      <protection locked="0"/>
    </xf>
    <xf numFmtId="3" fontId="25" fillId="0" borderId="0" xfId="0" applyNumberFormat="1" applyFont="1" applyAlignment="1" applyProtection="1">
      <alignment horizontal="left"/>
      <protection locked="0"/>
    </xf>
    <xf numFmtId="38" fontId="9" fillId="0" borderId="0" xfId="1" quotePrefix="1" applyFont="1" applyBorder="1" applyAlignment="1" applyProtection="1">
      <alignment horizontal="right" vertical="center"/>
      <protection locked="0"/>
    </xf>
    <xf numFmtId="38" fontId="25" fillId="0" borderId="26" xfId="1" applyFont="1" applyBorder="1" applyProtection="1">
      <protection locked="0"/>
    </xf>
    <xf numFmtId="38" fontId="25" fillId="0" borderId="24" xfId="1" applyFont="1" applyBorder="1" applyProtection="1">
      <protection locked="0"/>
    </xf>
    <xf numFmtId="38" fontId="25" fillId="0" borderId="15" xfId="1" applyFont="1" applyBorder="1" applyProtection="1">
      <protection locked="0"/>
    </xf>
    <xf numFmtId="38" fontId="25" fillId="0" borderId="27" xfId="1" applyFont="1" applyBorder="1" applyProtection="1">
      <protection locked="0"/>
    </xf>
    <xf numFmtId="177" fontId="25" fillId="0" borderId="15" xfId="0" applyNumberFormat="1" applyFont="1" applyBorder="1" applyAlignment="1" applyProtection="1">
      <alignment horizontal="right"/>
      <protection locked="0"/>
    </xf>
    <xf numFmtId="38" fontId="9" fillId="0" borderId="28" xfId="1" applyFont="1" applyBorder="1" applyAlignment="1" applyProtection="1">
      <alignment horizontal="right" vertical="center" wrapText="1"/>
      <protection locked="0"/>
    </xf>
    <xf numFmtId="3" fontId="25" fillId="0" borderId="29" xfId="0" applyNumberFormat="1" applyFont="1" applyBorder="1" applyAlignment="1" applyProtection="1">
      <alignment horizontal="left"/>
      <protection locked="0"/>
    </xf>
    <xf numFmtId="38" fontId="9" fillId="0" borderId="30" xfId="1" quotePrefix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177" fontId="25" fillId="0" borderId="8" xfId="0" applyNumberFormat="1" applyFont="1" applyBorder="1" applyProtection="1">
      <protection locked="0"/>
    </xf>
    <xf numFmtId="177" fontId="25" fillId="0" borderId="20" xfId="0" applyNumberFormat="1" applyFont="1" applyBorder="1" applyProtection="1">
      <protection locked="0"/>
    </xf>
    <xf numFmtId="38" fontId="9" fillId="0" borderId="31" xfId="1" applyFont="1" applyBorder="1" applyAlignment="1" applyProtection="1">
      <alignment horizontal="right" vertical="center" wrapText="1"/>
      <protection locked="0"/>
    </xf>
    <xf numFmtId="3" fontId="25" fillId="0" borderId="32" xfId="0" applyNumberFormat="1" applyFont="1" applyBorder="1" applyAlignment="1" applyProtection="1">
      <alignment horizontal="left"/>
      <protection locked="0"/>
    </xf>
    <xf numFmtId="38" fontId="25" fillId="0" borderId="33" xfId="1" applyFont="1" applyBorder="1" applyAlignment="1" applyProtection="1">
      <alignment horizontal="right"/>
      <protection locked="0"/>
    </xf>
    <xf numFmtId="38" fontId="25" fillId="0" borderId="34" xfId="1" applyFont="1" applyBorder="1" applyProtection="1">
      <protection locked="0"/>
    </xf>
    <xf numFmtId="38" fontId="25" fillId="0" borderId="31" xfId="1" applyFont="1" applyBorder="1" applyProtection="1">
      <protection locked="0"/>
    </xf>
    <xf numFmtId="38" fontId="25" fillId="0" borderId="17" xfId="1" applyFont="1" applyBorder="1" applyProtection="1">
      <protection locked="0"/>
    </xf>
    <xf numFmtId="38" fontId="25" fillId="0" borderId="35" xfId="1" applyFont="1" applyBorder="1" applyProtection="1">
      <protection locked="0"/>
    </xf>
    <xf numFmtId="177" fontId="25" fillId="0" borderId="31" xfId="0" applyNumberFormat="1" applyFont="1" applyBorder="1" applyProtection="1">
      <protection locked="0"/>
    </xf>
    <xf numFmtId="177" fontId="25" fillId="0" borderId="17" xfId="0" applyNumberFormat="1" applyFont="1" applyBorder="1" applyAlignment="1" applyProtection="1">
      <alignment horizontal="right"/>
      <protection locked="0"/>
    </xf>
    <xf numFmtId="3" fontId="25" fillId="0" borderId="23" xfId="0" applyNumberFormat="1" applyFont="1" applyBorder="1" applyAlignment="1" applyProtection="1">
      <alignment horizontal="left"/>
      <protection locked="0"/>
    </xf>
    <xf numFmtId="177" fontId="25" fillId="0" borderId="25" xfId="0" applyNumberFormat="1" applyFont="1" applyBorder="1" applyProtection="1">
      <protection locked="0"/>
    </xf>
    <xf numFmtId="177" fontId="25" fillId="0" borderId="0" xfId="0" applyNumberFormat="1" applyFont="1" applyProtection="1">
      <protection locked="0"/>
    </xf>
    <xf numFmtId="177" fontId="25" fillId="0" borderId="33" xfId="0" applyNumberFormat="1" applyFont="1" applyBorder="1" applyProtection="1">
      <protection locked="0"/>
    </xf>
    <xf numFmtId="177" fontId="25" fillId="0" borderId="36" xfId="0" applyNumberFormat="1" applyFont="1" applyBorder="1" applyProtection="1">
      <protection locked="0"/>
    </xf>
    <xf numFmtId="177" fontId="25" fillId="0" borderId="28" xfId="0" applyNumberFormat="1" applyFont="1" applyBorder="1" applyProtection="1">
      <protection locked="0"/>
    </xf>
    <xf numFmtId="3" fontId="25" fillId="0" borderId="37" xfId="0" applyNumberFormat="1" applyFont="1" applyBorder="1" applyAlignment="1" applyProtection="1">
      <alignment horizontal="left"/>
      <protection locked="0"/>
    </xf>
    <xf numFmtId="38" fontId="25" fillId="0" borderId="36" xfId="1" applyFont="1" applyBorder="1" applyProtection="1">
      <protection locked="0"/>
    </xf>
    <xf numFmtId="38" fontId="25" fillId="0" borderId="28" xfId="1" applyFont="1" applyBorder="1" applyProtection="1">
      <protection locked="0"/>
    </xf>
    <xf numFmtId="38" fontId="25" fillId="0" borderId="7" xfId="1" applyFont="1" applyBorder="1" applyProtection="1">
      <protection locked="0"/>
    </xf>
    <xf numFmtId="177" fontId="25" fillId="0" borderId="29" xfId="0" applyNumberFormat="1" applyFont="1" applyBorder="1" applyProtection="1">
      <protection locked="0"/>
    </xf>
    <xf numFmtId="177" fontId="25" fillId="0" borderId="7" xfId="0" applyNumberFormat="1" applyFont="1" applyBorder="1" applyAlignment="1" applyProtection="1">
      <alignment horizontal="right"/>
      <protection locked="0"/>
    </xf>
    <xf numFmtId="177" fontId="25" fillId="0" borderId="34" xfId="0" applyNumberFormat="1" applyFont="1" applyBorder="1" applyProtection="1">
      <protection locked="0"/>
    </xf>
    <xf numFmtId="177" fontId="25" fillId="0" borderId="38" xfId="0" applyNumberFormat="1" applyFont="1" applyBorder="1" applyProtection="1">
      <protection locked="0"/>
    </xf>
    <xf numFmtId="177" fontId="25" fillId="0" borderId="39" xfId="0" applyNumberFormat="1" applyFont="1" applyBorder="1" applyProtection="1">
      <protection locked="0"/>
    </xf>
    <xf numFmtId="38" fontId="25" fillId="0" borderId="38" xfId="1" applyFont="1" applyBorder="1" applyProtection="1">
      <protection locked="0"/>
    </xf>
    <xf numFmtId="38" fontId="25" fillId="0" borderId="39" xfId="1" applyFont="1" applyBorder="1" applyProtection="1">
      <protection locked="0"/>
    </xf>
    <xf numFmtId="177" fontId="25" fillId="0" borderId="40" xfId="0" applyNumberFormat="1" applyFont="1" applyBorder="1" applyAlignment="1" applyProtection="1">
      <alignment horizontal="right"/>
      <protection locked="0"/>
    </xf>
    <xf numFmtId="177" fontId="25" fillId="0" borderId="4" xfId="0" applyNumberFormat="1" applyFont="1" applyBorder="1" applyProtection="1">
      <protection locked="0"/>
    </xf>
    <xf numFmtId="177" fontId="25" fillId="0" borderId="37" xfId="0" applyNumberFormat="1" applyFont="1" applyBorder="1" applyProtection="1">
      <protection locked="0"/>
    </xf>
    <xf numFmtId="177" fontId="25" fillId="0" borderId="26" xfId="0" applyNumberFormat="1" applyFont="1" applyBorder="1" applyProtection="1"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10" fillId="0" borderId="0" xfId="0" applyFont="1" applyAlignment="1">
      <alignment horizontal="distributed"/>
    </xf>
    <xf numFmtId="3" fontId="8" fillId="2" borderId="5" xfId="0" applyNumberFormat="1" applyFont="1" applyFill="1" applyBorder="1" applyProtection="1"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180" fontId="11" fillId="0" borderId="5" xfId="0" applyNumberFormat="1" applyFont="1" applyBorder="1" applyAlignment="1" applyProtection="1">
      <alignment horizontal="center" vertical="center"/>
      <protection locked="0"/>
    </xf>
    <xf numFmtId="180" fontId="1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3" fontId="13" fillId="2" borderId="35" xfId="0" applyNumberFormat="1" applyFont="1" applyFill="1" applyBorder="1" applyProtection="1">
      <protection locked="0"/>
    </xf>
    <xf numFmtId="178" fontId="10" fillId="0" borderId="35" xfId="1" applyNumberFormat="1" applyFont="1" applyBorder="1"/>
    <xf numFmtId="178" fontId="10" fillId="0" borderId="17" xfId="0" applyNumberFormat="1" applyFont="1" applyBorder="1"/>
    <xf numFmtId="177" fontId="25" fillId="0" borderId="30" xfId="0" applyNumberFormat="1" applyFont="1" applyBorder="1" applyProtection="1">
      <protection locked="0"/>
    </xf>
    <xf numFmtId="38" fontId="25" fillId="0" borderId="19" xfId="1" applyFont="1" applyBorder="1" applyProtection="1">
      <protection locked="0"/>
    </xf>
    <xf numFmtId="38" fontId="25" fillId="0" borderId="20" xfId="1" applyFont="1" applyBorder="1" applyProtection="1">
      <protection locked="0"/>
    </xf>
    <xf numFmtId="38" fontId="25" fillId="0" borderId="16" xfId="1" applyFont="1" applyBorder="1" applyProtection="1">
      <protection locked="0"/>
    </xf>
    <xf numFmtId="38" fontId="25" fillId="0" borderId="43" xfId="1" applyFont="1" applyBorder="1" applyProtection="1">
      <protection locked="0"/>
    </xf>
    <xf numFmtId="177" fontId="25" fillId="0" borderId="16" xfId="0" applyNumberFormat="1" applyFont="1" applyBorder="1" applyAlignment="1" applyProtection="1">
      <alignment horizontal="right"/>
      <protection locked="0"/>
    </xf>
    <xf numFmtId="38" fontId="25" fillId="0" borderId="5" xfId="1" applyFont="1" applyBorder="1" applyProtection="1">
      <protection locked="0"/>
    </xf>
    <xf numFmtId="0" fontId="28" fillId="0" borderId="44" xfId="0" applyFont="1" applyBorder="1" applyAlignment="1" applyProtection="1">
      <alignment horizontal="center" vertical="center"/>
      <protection locked="0"/>
    </xf>
    <xf numFmtId="177" fontId="25" fillId="0" borderId="42" xfId="0" applyNumberFormat="1" applyFont="1" applyBorder="1" applyProtection="1">
      <protection locked="0"/>
    </xf>
    <xf numFmtId="180" fontId="31" fillId="0" borderId="5" xfId="0" applyNumberFormat="1" applyFont="1" applyBorder="1" applyAlignment="1">
      <alignment horizontal="center" vertical="center"/>
    </xf>
    <xf numFmtId="177" fontId="25" fillId="0" borderId="19" xfId="0" applyNumberFormat="1" applyFont="1" applyBorder="1" applyProtection="1">
      <protection locked="0"/>
    </xf>
    <xf numFmtId="0" fontId="29" fillId="0" borderId="0" xfId="0" applyFont="1" applyAlignment="1">
      <alignment horizontal="right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57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1" xfId="0" quotePrefix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8" xfId="0" quotePrefix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 shrinkToFit="1"/>
      <protection locked="0"/>
    </xf>
    <xf numFmtId="181" fontId="11" fillId="0" borderId="5" xfId="0" applyNumberFormat="1" applyFont="1" applyBorder="1" applyAlignment="1" applyProtection="1">
      <alignment horizontal="center" vertical="center"/>
      <protection locked="0"/>
    </xf>
    <xf numFmtId="181" fontId="31" fillId="0" borderId="5" xfId="0" applyNumberFormat="1" applyFont="1" applyBorder="1" applyAlignment="1">
      <alignment horizontal="center"/>
    </xf>
    <xf numFmtId="181" fontId="11" fillId="0" borderId="5" xfId="0" applyNumberFormat="1" applyFont="1" applyBorder="1" applyAlignment="1">
      <alignment horizontal="center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38" fontId="25" fillId="0" borderId="23" xfId="1" applyFont="1" applyBorder="1" applyProtection="1">
      <protection locked="0"/>
    </xf>
    <xf numFmtId="38" fontId="25" fillId="0" borderId="32" xfId="1" applyFont="1" applyBorder="1" applyProtection="1">
      <protection locked="0"/>
    </xf>
    <xf numFmtId="38" fontId="25" fillId="0" borderId="29" xfId="1" applyFont="1" applyBorder="1" applyProtection="1">
      <protection locked="0"/>
    </xf>
    <xf numFmtId="38" fontId="25" fillId="0" borderId="8" xfId="1" applyFont="1" applyBorder="1" applyProtection="1"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77" fontId="25" fillId="0" borderId="49" xfId="0" applyNumberFormat="1" applyFont="1" applyBorder="1" applyProtection="1">
      <protection locked="0"/>
    </xf>
    <xf numFmtId="177" fontId="25" fillId="0" borderId="9" xfId="0" applyNumberFormat="1" applyFont="1" applyBorder="1" applyProtection="1"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50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177" fontId="25" fillId="0" borderId="52" xfId="0" applyNumberFormat="1" applyFont="1" applyBorder="1" applyProtection="1">
      <protection locked="0"/>
    </xf>
    <xf numFmtId="177" fontId="25" fillId="0" borderId="53" xfId="0" applyNumberFormat="1" applyFont="1" applyBorder="1" applyProtection="1">
      <protection locked="0"/>
    </xf>
    <xf numFmtId="177" fontId="25" fillId="0" borderId="54" xfId="0" applyNumberFormat="1" applyFont="1" applyBorder="1" applyProtection="1">
      <protection locked="0"/>
    </xf>
    <xf numFmtId="3" fontId="25" fillId="0" borderId="53" xfId="0" applyNumberFormat="1" applyFont="1" applyBorder="1" applyAlignment="1" applyProtection="1">
      <alignment horizontal="left"/>
      <protection locked="0"/>
    </xf>
    <xf numFmtId="38" fontId="25" fillId="0" borderId="48" xfId="1" applyFont="1" applyBorder="1" applyProtection="1">
      <protection locked="0"/>
    </xf>
    <xf numFmtId="38" fontId="25" fillId="0" borderId="54" xfId="1" applyFont="1" applyBorder="1" applyProtection="1">
      <protection locked="0"/>
    </xf>
    <xf numFmtId="38" fontId="25" fillId="0" borderId="55" xfId="1" applyFont="1" applyBorder="1" applyProtection="1">
      <protection locked="0"/>
    </xf>
    <xf numFmtId="38" fontId="25" fillId="0" borderId="53" xfId="1" applyFont="1" applyBorder="1" applyProtection="1">
      <protection locked="0"/>
    </xf>
    <xf numFmtId="38" fontId="25" fillId="0" borderId="56" xfId="1" applyFont="1" applyBorder="1" applyProtection="1">
      <protection locked="0"/>
    </xf>
    <xf numFmtId="177" fontId="25" fillId="0" borderId="48" xfId="0" applyNumberFormat="1" applyFont="1" applyBorder="1" applyProtection="1">
      <protection locked="0"/>
    </xf>
    <xf numFmtId="177" fontId="25" fillId="0" borderId="55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 vertical="center"/>
      <protection locked="0"/>
    </xf>
    <xf numFmtId="182" fontId="0" fillId="0" borderId="0" xfId="1" applyNumberFormat="1" applyFont="1"/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 wrapText="1"/>
      <protection locked="0"/>
    </xf>
    <xf numFmtId="0" fontId="30" fillId="0" borderId="20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38" fontId="25" fillId="0" borderId="0" xfId="1" applyFont="1"/>
    <xf numFmtId="38" fontId="0" fillId="0" borderId="0" xfId="0" applyNumberFormat="1"/>
    <xf numFmtId="0" fontId="26" fillId="0" borderId="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8" xfId="0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38" fontId="0" fillId="0" borderId="0" xfId="1" applyFont="1" applyAlignment="1">
      <alignment vertical="center"/>
    </xf>
    <xf numFmtId="38" fontId="35" fillId="0" borderId="19" xfId="1" applyFont="1" applyBorder="1" applyAlignment="1">
      <alignment vertical="center"/>
    </xf>
    <xf numFmtId="38" fontId="35" fillId="0" borderId="13" xfId="1" applyFont="1" applyBorder="1" applyAlignment="1">
      <alignment vertical="center"/>
    </xf>
    <xf numFmtId="38" fontId="35" fillId="0" borderId="9" xfId="1" applyFont="1" applyBorder="1" applyAlignment="1">
      <alignment vertical="center"/>
    </xf>
    <xf numFmtId="38" fontId="35" fillId="0" borderId="0" xfId="1" applyFont="1" applyAlignment="1">
      <alignment vertical="center"/>
    </xf>
    <xf numFmtId="38" fontId="35" fillId="3" borderId="19" xfId="1" applyFont="1" applyFill="1" applyBorder="1" applyAlignment="1">
      <alignment vertical="center"/>
    </xf>
    <xf numFmtId="38" fontId="35" fillId="3" borderId="13" xfId="1" applyFont="1" applyFill="1" applyBorder="1" applyAlignment="1">
      <alignment vertical="center"/>
    </xf>
    <xf numFmtId="38" fontId="35" fillId="3" borderId="9" xfId="1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8" fontId="24" fillId="0" borderId="0" xfId="1" applyFont="1" applyAlignment="1">
      <alignment vertical="center"/>
    </xf>
    <xf numFmtId="38" fontId="35" fillId="0" borderId="19" xfId="1" applyFont="1" applyBorder="1" applyAlignment="1">
      <alignment vertical="center" wrapText="1"/>
    </xf>
    <xf numFmtId="38" fontId="35" fillId="0" borderId="13" xfId="1" applyFont="1" applyBorder="1" applyAlignment="1">
      <alignment vertical="center" wrapText="1"/>
    </xf>
    <xf numFmtId="38" fontId="35" fillId="0" borderId="9" xfId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38" fontId="35" fillId="3" borderId="19" xfId="1" applyFont="1" applyFill="1" applyBorder="1" applyAlignment="1" applyProtection="1">
      <alignment vertical="center"/>
      <protection locked="0"/>
    </xf>
    <xf numFmtId="38" fontId="35" fillId="3" borderId="13" xfId="1" applyFont="1" applyFill="1" applyBorder="1" applyAlignment="1" applyProtection="1">
      <alignment vertical="center"/>
      <protection locked="0"/>
    </xf>
    <xf numFmtId="38" fontId="35" fillId="3" borderId="9" xfId="1" applyFont="1" applyFill="1" applyBorder="1" applyAlignment="1" applyProtection="1">
      <alignment vertical="center"/>
      <protection locked="0"/>
    </xf>
    <xf numFmtId="38" fontId="35" fillId="0" borderId="13" xfId="1" applyFont="1" applyBorder="1" applyAlignment="1">
      <alignment horizontal="center" vertical="center" wrapText="1" shrinkToFit="1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38" fontId="37" fillId="0" borderId="0" xfId="0" applyNumberFormat="1" applyFont="1"/>
    <xf numFmtId="0" fontId="38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26" fillId="0" borderId="48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57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6</xdr:row>
      <xdr:rowOff>85725</xdr:rowOff>
    </xdr:from>
    <xdr:to>
      <xdr:col>13</xdr:col>
      <xdr:colOff>193122</xdr:colOff>
      <xdr:row>8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34D7D7-0A9A-407A-38D9-0FC7F96DEB98}"/>
            </a:ext>
          </a:extLst>
        </xdr:cNvPr>
        <xdr:cNvGrpSpPr/>
      </xdr:nvGrpSpPr>
      <xdr:grpSpPr>
        <a:xfrm>
          <a:off x="1171575" y="1336675"/>
          <a:ext cx="2628347" cy="2066925"/>
          <a:chOff x="6548295" y="221421"/>
          <a:chExt cx="4686300" cy="335753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348C74C-ABA7-18F7-D8B4-0CC5A869FB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81874"/>
          <a:stretch/>
        </xdr:blipFill>
        <xdr:spPr>
          <a:xfrm>
            <a:off x="6548295" y="221421"/>
            <a:ext cx="4686300" cy="1034173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5E3A4E5F-F8E7-DFFD-1892-2DEA52B24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54246"/>
          <a:stretch/>
        </xdr:blipFill>
        <xdr:spPr>
          <a:xfrm>
            <a:off x="6548295" y="968462"/>
            <a:ext cx="4686300" cy="2610489"/>
          </a:xfrm>
          <a:prstGeom prst="rect">
            <a:avLst/>
          </a:prstGeom>
        </xdr:spPr>
      </xdr:pic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6A21510-0B36-0A60-D9BB-612AFCFFA2C3}"/>
              </a:ext>
            </a:extLst>
          </xdr:cNvPr>
          <xdr:cNvGrpSpPr/>
        </xdr:nvGrpSpPr>
        <xdr:grpSpPr>
          <a:xfrm>
            <a:off x="6548295" y="924637"/>
            <a:ext cx="4137902" cy="330958"/>
            <a:chOff x="6790681" y="967563"/>
            <a:chExt cx="3084026" cy="304865"/>
          </a:xfrm>
        </xdr:grpSpPr>
        <xdr:sp macro="" textlink="">
          <xdr:nvSpPr>
            <xdr:cNvPr id="14" name="フリーフォーム: 図形 13">
              <a:extLst>
                <a:ext uri="{FF2B5EF4-FFF2-40B4-BE49-F238E27FC236}">
                  <a16:creationId xmlns:a16="http://schemas.microsoft.com/office/drawing/2014/main" id="{B4B846F3-FA8E-6C8B-49E2-EC7FF8975BEF}"/>
                </a:ext>
              </a:extLst>
            </xdr:cNvPr>
            <xdr:cNvSpPr/>
          </xdr:nvSpPr>
          <xdr:spPr>
            <a:xfrm>
              <a:off x="6790681" y="1037327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127000" cmpd="sng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5" name="フリーフォーム: 図形 14">
              <a:extLst>
                <a:ext uri="{FF2B5EF4-FFF2-40B4-BE49-F238E27FC236}">
                  <a16:creationId xmlns:a16="http://schemas.microsoft.com/office/drawing/2014/main" id="{5BB0456B-0D36-4EAD-D03E-A775FA27EFA0}"/>
                </a:ext>
              </a:extLst>
            </xdr:cNvPr>
            <xdr:cNvSpPr/>
          </xdr:nvSpPr>
          <xdr:spPr>
            <a:xfrm>
              <a:off x="6790681" y="967563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6" name="フリーフォーム: 図形 15">
              <a:extLst>
                <a:ext uri="{FF2B5EF4-FFF2-40B4-BE49-F238E27FC236}">
                  <a16:creationId xmlns:a16="http://schemas.microsoft.com/office/drawing/2014/main" id="{56D10D79-C98C-B9D4-78C2-5C9F0E6790E2}"/>
                </a:ext>
              </a:extLst>
            </xdr:cNvPr>
            <xdr:cNvSpPr/>
          </xdr:nvSpPr>
          <xdr:spPr>
            <a:xfrm>
              <a:off x="6790681" y="1121376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C5F90BB-DB6F-8DFE-05F7-BF9EBCC83114}"/>
              </a:ext>
            </a:extLst>
          </xdr:cNvPr>
          <xdr:cNvGrpSpPr/>
        </xdr:nvGrpSpPr>
        <xdr:grpSpPr>
          <a:xfrm>
            <a:off x="6548295" y="2328298"/>
            <a:ext cx="4137902" cy="330958"/>
            <a:chOff x="6790681" y="967563"/>
            <a:chExt cx="3084026" cy="304865"/>
          </a:xfrm>
        </xdr:grpSpPr>
        <xdr:sp macro="" textlink="">
          <xdr:nvSpPr>
            <xdr:cNvPr id="11" name="フリーフォーム: 図形 10">
              <a:extLst>
                <a:ext uri="{FF2B5EF4-FFF2-40B4-BE49-F238E27FC236}">
                  <a16:creationId xmlns:a16="http://schemas.microsoft.com/office/drawing/2014/main" id="{0B3416C0-A547-6625-E087-A729107B00E0}"/>
                </a:ext>
              </a:extLst>
            </xdr:cNvPr>
            <xdr:cNvSpPr/>
          </xdr:nvSpPr>
          <xdr:spPr>
            <a:xfrm>
              <a:off x="6790681" y="1037327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127000" cmpd="sng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2" name="フリーフォーム: 図形 11">
              <a:extLst>
                <a:ext uri="{FF2B5EF4-FFF2-40B4-BE49-F238E27FC236}">
                  <a16:creationId xmlns:a16="http://schemas.microsoft.com/office/drawing/2014/main" id="{BC418EB2-88FA-064F-2DE2-752A5592D292}"/>
                </a:ext>
              </a:extLst>
            </xdr:cNvPr>
            <xdr:cNvSpPr/>
          </xdr:nvSpPr>
          <xdr:spPr>
            <a:xfrm>
              <a:off x="6790681" y="967563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3" name="フリーフォーム: 図形 12">
              <a:extLst>
                <a:ext uri="{FF2B5EF4-FFF2-40B4-BE49-F238E27FC236}">
                  <a16:creationId xmlns:a16="http://schemas.microsoft.com/office/drawing/2014/main" id="{DC51BCE4-C908-D149-AB1B-5A8CCB7E25E5}"/>
                </a:ext>
              </a:extLst>
            </xdr:cNvPr>
            <xdr:cNvSpPr/>
          </xdr:nvSpPr>
          <xdr:spPr>
            <a:xfrm>
              <a:off x="6790681" y="1121376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553C663-02EA-F384-06AA-D332EEF727C6}"/>
              </a:ext>
            </a:extLst>
          </xdr:cNvPr>
          <xdr:cNvGrpSpPr/>
        </xdr:nvGrpSpPr>
        <xdr:grpSpPr>
          <a:xfrm>
            <a:off x="6548295" y="3179754"/>
            <a:ext cx="4137902" cy="330958"/>
            <a:chOff x="6790681" y="967563"/>
            <a:chExt cx="3084026" cy="304865"/>
          </a:xfrm>
        </xdr:grpSpPr>
        <xdr:sp macro="" textlink="">
          <xdr:nvSpPr>
            <xdr:cNvPr id="8" name="フリーフォーム: 図形 7">
              <a:extLst>
                <a:ext uri="{FF2B5EF4-FFF2-40B4-BE49-F238E27FC236}">
                  <a16:creationId xmlns:a16="http://schemas.microsoft.com/office/drawing/2014/main" id="{341D0D15-1D42-E363-4A68-B7F5E9C235CC}"/>
                </a:ext>
              </a:extLst>
            </xdr:cNvPr>
            <xdr:cNvSpPr/>
          </xdr:nvSpPr>
          <xdr:spPr>
            <a:xfrm>
              <a:off x="6790681" y="1037327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127000" cmpd="sng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フリーフォーム: 図形 8">
              <a:extLst>
                <a:ext uri="{FF2B5EF4-FFF2-40B4-BE49-F238E27FC236}">
                  <a16:creationId xmlns:a16="http://schemas.microsoft.com/office/drawing/2014/main" id="{0EF09600-70AE-295E-0F73-340BAA4263A8}"/>
                </a:ext>
              </a:extLst>
            </xdr:cNvPr>
            <xdr:cNvSpPr/>
          </xdr:nvSpPr>
          <xdr:spPr>
            <a:xfrm>
              <a:off x="6790681" y="967563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0" name="フリーフォーム: 図形 9">
              <a:extLst>
                <a:ext uri="{FF2B5EF4-FFF2-40B4-BE49-F238E27FC236}">
                  <a16:creationId xmlns:a16="http://schemas.microsoft.com/office/drawing/2014/main" id="{F4A3FEDD-965E-6197-B8FA-20D0B64302AD}"/>
                </a:ext>
              </a:extLst>
            </xdr:cNvPr>
            <xdr:cNvSpPr/>
          </xdr:nvSpPr>
          <xdr:spPr>
            <a:xfrm>
              <a:off x="6790681" y="1121376"/>
              <a:ext cx="3084026" cy="151052"/>
            </a:xfrm>
            <a:custGeom>
              <a:avLst/>
              <a:gdLst>
                <a:gd name="connsiteX0" fmla="*/ 0 w 11502189"/>
                <a:gd name="connsiteY0" fmla="*/ 745962 h 770029"/>
                <a:gd name="connsiteX1" fmla="*/ 745958 w 11502189"/>
                <a:gd name="connsiteY1" fmla="*/ 48130 h 770029"/>
                <a:gd name="connsiteX2" fmla="*/ 1455821 w 11502189"/>
                <a:gd name="connsiteY2" fmla="*/ 709867 h 770029"/>
                <a:gd name="connsiteX3" fmla="*/ 2177715 w 11502189"/>
                <a:gd name="connsiteY3" fmla="*/ 48130 h 770029"/>
                <a:gd name="connsiteX4" fmla="*/ 2899610 w 11502189"/>
                <a:gd name="connsiteY4" fmla="*/ 733930 h 770029"/>
                <a:gd name="connsiteX5" fmla="*/ 3573379 w 11502189"/>
                <a:gd name="connsiteY5" fmla="*/ 36099 h 770029"/>
                <a:gd name="connsiteX6" fmla="*/ 4307305 w 11502189"/>
                <a:gd name="connsiteY6" fmla="*/ 745962 h 770029"/>
                <a:gd name="connsiteX7" fmla="*/ 5053263 w 11502189"/>
                <a:gd name="connsiteY7" fmla="*/ 24067 h 770029"/>
                <a:gd name="connsiteX8" fmla="*/ 5787189 w 11502189"/>
                <a:gd name="connsiteY8" fmla="*/ 770025 h 770029"/>
                <a:gd name="connsiteX9" fmla="*/ 6485021 w 11502189"/>
                <a:gd name="connsiteY9" fmla="*/ 36099 h 770029"/>
                <a:gd name="connsiteX10" fmla="*/ 7182852 w 11502189"/>
                <a:gd name="connsiteY10" fmla="*/ 709867 h 770029"/>
                <a:gd name="connsiteX11" fmla="*/ 7928810 w 11502189"/>
                <a:gd name="connsiteY11" fmla="*/ 24067 h 770029"/>
                <a:gd name="connsiteX12" fmla="*/ 8638673 w 11502189"/>
                <a:gd name="connsiteY12" fmla="*/ 721899 h 770029"/>
                <a:gd name="connsiteX13" fmla="*/ 9396663 w 11502189"/>
                <a:gd name="connsiteY13" fmla="*/ 4 h 770029"/>
                <a:gd name="connsiteX14" fmla="*/ 10130589 w 11502189"/>
                <a:gd name="connsiteY14" fmla="*/ 733930 h 770029"/>
                <a:gd name="connsiteX15" fmla="*/ 10828421 w 11502189"/>
                <a:gd name="connsiteY15" fmla="*/ 36099 h 770029"/>
                <a:gd name="connsiteX16" fmla="*/ 11502189 w 11502189"/>
                <a:gd name="connsiteY16" fmla="*/ 733930 h 7700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502189" h="770029">
                  <a:moveTo>
                    <a:pt x="0" y="745962"/>
                  </a:moveTo>
                  <a:cubicBezTo>
                    <a:pt x="251660" y="400054"/>
                    <a:pt x="503321" y="54146"/>
                    <a:pt x="745958" y="48130"/>
                  </a:cubicBezTo>
                  <a:cubicBezTo>
                    <a:pt x="988595" y="42114"/>
                    <a:pt x="1217195" y="709867"/>
                    <a:pt x="1455821" y="709867"/>
                  </a:cubicBezTo>
                  <a:cubicBezTo>
                    <a:pt x="1694447" y="709867"/>
                    <a:pt x="1937084" y="44120"/>
                    <a:pt x="2177715" y="48130"/>
                  </a:cubicBezTo>
                  <a:cubicBezTo>
                    <a:pt x="2418346" y="52140"/>
                    <a:pt x="2666999" y="735935"/>
                    <a:pt x="2899610" y="733930"/>
                  </a:cubicBezTo>
                  <a:cubicBezTo>
                    <a:pt x="3132221" y="731925"/>
                    <a:pt x="3338763" y="34094"/>
                    <a:pt x="3573379" y="36099"/>
                  </a:cubicBezTo>
                  <a:cubicBezTo>
                    <a:pt x="3807995" y="38104"/>
                    <a:pt x="4060658" y="747967"/>
                    <a:pt x="4307305" y="745962"/>
                  </a:cubicBezTo>
                  <a:cubicBezTo>
                    <a:pt x="4553952" y="743957"/>
                    <a:pt x="4806616" y="20057"/>
                    <a:pt x="5053263" y="24067"/>
                  </a:cubicBezTo>
                  <a:cubicBezTo>
                    <a:pt x="5299910" y="28077"/>
                    <a:pt x="5548563" y="768020"/>
                    <a:pt x="5787189" y="770025"/>
                  </a:cubicBezTo>
                  <a:cubicBezTo>
                    <a:pt x="6025815" y="772030"/>
                    <a:pt x="6252411" y="46125"/>
                    <a:pt x="6485021" y="36099"/>
                  </a:cubicBezTo>
                  <a:cubicBezTo>
                    <a:pt x="6717632" y="26073"/>
                    <a:pt x="6942221" y="711872"/>
                    <a:pt x="7182852" y="709867"/>
                  </a:cubicBezTo>
                  <a:cubicBezTo>
                    <a:pt x="7423483" y="707862"/>
                    <a:pt x="7686173" y="22062"/>
                    <a:pt x="7928810" y="24067"/>
                  </a:cubicBezTo>
                  <a:cubicBezTo>
                    <a:pt x="8171447" y="26072"/>
                    <a:pt x="8394031" y="725909"/>
                    <a:pt x="8638673" y="721899"/>
                  </a:cubicBezTo>
                  <a:cubicBezTo>
                    <a:pt x="8883315" y="717889"/>
                    <a:pt x="9148010" y="-2001"/>
                    <a:pt x="9396663" y="4"/>
                  </a:cubicBezTo>
                  <a:cubicBezTo>
                    <a:pt x="9645316" y="2009"/>
                    <a:pt x="9891963" y="727914"/>
                    <a:pt x="10130589" y="733930"/>
                  </a:cubicBezTo>
                  <a:cubicBezTo>
                    <a:pt x="10369215" y="739946"/>
                    <a:pt x="10599821" y="36099"/>
                    <a:pt x="10828421" y="36099"/>
                  </a:cubicBezTo>
                  <a:cubicBezTo>
                    <a:pt x="11057021" y="36099"/>
                    <a:pt x="11279605" y="385014"/>
                    <a:pt x="11502189" y="733930"/>
                  </a:cubicBezTo>
                </a:path>
              </a:pathLst>
            </a:custGeom>
            <a:noFill/>
            <a:ln w="38100" cmpd="sng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</xdr:row>
      <xdr:rowOff>57150</xdr:rowOff>
    </xdr:from>
    <xdr:to>
      <xdr:col>5</xdr:col>
      <xdr:colOff>9525</xdr:colOff>
      <xdr:row>4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A6E02F2E-2772-4274-ABD1-9A4ABF72E434}"/>
            </a:ext>
          </a:extLst>
        </xdr:cNvPr>
        <xdr:cNvSpPr>
          <a:spLocks/>
        </xdr:cNvSpPr>
      </xdr:nvSpPr>
      <xdr:spPr bwMode="auto">
        <a:xfrm>
          <a:off x="1190625" y="600075"/>
          <a:ext cx="152400" cy="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3</xdr:row>
      <xdr:rowOff>85725</xdr:rowOff>
    </xdr:from>
    <xdr:to>
      <xdr:col>3</xdr:col>
      <xdr:colOff>866775</xdr:colOff>
      <xdr:row>3</xdr:row>
      <xdr:rowOff>219075</xdr:rowOff>
    </xdr:to>
    <xdr:sp macro="" textlink="">
      <xdr:nvSpPr>
        <xdr:cNvPr id="2119" name="AutoShape 4">
          <a:extLst>
            <a:ext uri="{FF2B5EF4-FFF2-40B4-BE49-F238E27FC236}">
              <a16:creationId xmlns:a16="http://schemas.microsoft.com/office/drawing/2014/main" id="{C5CAC7B7-DDD5-49BB-9BF5-BDE6F8A665A0}"/>
            </a:ext>
          </a:extLst>
        </xdr:cNvPr>
        <xdr:cNvSpPr>
          <a:spLocks noChangeArrowheads="1"/>
        </xdr:cNvSpPr>
      </xdr:nvSpPr>
      <xdr:spPr bwMode="auto">
        <a:xfrm>
          <a:off x="2352675" y="1085850"/>
          <a:ext cx="600075" cy="133350"/>
        </a:xfrm>
        <a:prstGeom prst="rightArrow">
          <a:avLst>
            <a:gd name="adj1" fmla="val 50000"/>
            <a:gd name="adj2" fmla="val 1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</xdr:row>
      <xdr:rowOff>57150</xdr:rowOff>
    </xdr:from>
    <xdr:to>
      <xdr:col>2</xdr:col>
      <xdr:colOff>9525</xdr:colOff>
      <xdr:row>4</xdr:row>
      <xdr:rowOff>161925</xdr:rowOff>
    </xdr:to>
    <xdr:sp macro="" textlink="">
      <xdr:nvSpPr>
        <xdr:cNvPr id="4166" name="AutoShape 5">
          <a:extLst>
            <a:ext uri="{FF2B5EF4-FFF2-40B4-BE49-F238E27FC236}">
              <a16:creationId xmlns:a16="http://schemas.microsoft.com/office/drawing/2014/main" id="{046F3CF0-4F1E-4CBB-BD30-DA30D44C75EC}"/>
            </a:ext>
          </a:extLst>
        </xdr:cNvPr>
        <xdr:cNvSpPr>
          <a:spLocks/>
        </xdr:cNvSpPr>
      </xdr:nvSpPr>
      <xdr:spPr bwMode="auto">
        <a:xfrm>
          <a:off x="1000125" y="657225"/>
          <a:ext cx="161925" cy="485775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</xdr:row>
      <xdr:rowOff>57150</xdr:rowOff>
    </xdr:from>
    <xdr:to>
      <xdr:col>2</xdr:col>
      <xdr:colOff>9525</xdr:colOff>
      <xdr:row>4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42D2B61-F952-4CC0-BE2D-B2DD5D5542F7}"/>
            </a:ext>
          </a:extLst>
        </xdr:cNvPr>
        <xdr:cNvSpPr>
          <a:spLocks/>
        </xdr:cNvSpPr>
      </xdr:nvSpPr>
      <xdr:spPr bwMode="auto">
        <a:xfrm>
          <a:off x="973455" y="659130"/>
          <a:ext cx="72390" cy="485775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</xdr:row>
      <xdr:rowOff>57150</xdr:rowOff>
    </xdr:from>
    <xdr:to>
      <xdr:col>2</xdr:col>
      <xdr:colOff>9525</xdr:colOff>
      <xdr:row>4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46540EDC-B309-44F0-93EC-37FC3ACDA541}"/>
            </a:ext>
          </a:extLst>
        </xdr:cNvPr>
        <xdr:cNvSpPr>
          <a:spLocks/>
        </xdr:cNvSpPr>
      </xdr:nvSpPr>
      <xdr:spPr bwMode="auto">
        <a:xfrm>
          <a:off x="981075" y="660400"/>
          <a:ext cx="88900" cy="485775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</xdr:row>
      <xdr:rowOff>57150</xdr:rowOff>
    </xdr:from>
    <xdr:to>
      <xdr:col>2</xdr:col>
      <xdr:colOff>9525</xdr:colOff>
      <xdr:row>4</xdr:row>
      <xdr:rowOff>161925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AB51B938-424D-4AA2-B4B1-133B10C9FB5D}"/>
            </a:ext>
          </a:extLst>
        </xdr:cNvPr>
        <xdr:cNvSpPr>
          <a:spLocks/>
        </xdr:cNvSpPr>
      </xdr:nvSpPr>
      <xdr:spPr bwMode="auto">
        <a:xfrm>
          <a:off x="981075" y="660400"/>
          <a:ext cx="88900" cy="485775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7A5C-5EAA-4A8A-B9A1-6A681AA66EA6}">
  <dimension ref="A1:R21"/>
  <sheetViews>
    <sheetView tabSelected="1" workbookViewId="0">
      <selection activeCell="D14" sqref="D14"/>
    </sheetView>
  </sheetViews>
  <sheetFormatPr defaultRowHeight="13" outlineLevelCol="1" x14ac:dyDescent="0.2"/>
  <cols>
    <col min="2" max="4" width="12.6328125" customWidth="1"/>
    <col min="5" max="12" width="9" hidden="1" customWidth="1" outlineLevel="1"/>
    <col min="13" max="13" width="5" customWidth="1" collapsed="1"/>
    <col min="14" max="14" width="15.6328125" customWidth="1"/>
    <col min="15" max="18" width="12.6328125" customWidth="1"/>
  </cols>
  <sheetData>
    <row r="1" spans="1:18" ht="23.15" customHeight="1" x14ac:dyDescent="0.25">
      <c r="A1" t="s">
        <v>100</v>
      </c>
      <c r="B1" s="265" t="s">
        <v>101</v>
      </c>
    </row>
    <row r="2" spans="1:18" ht="11.5" customHeight="1" x14ac:dyDescent="0.2"/>
    <row r="3" spans="1:18" s="266" customFormat="1" ht="16" customHeight="1" x14ac:dyDescent="0.2">
      <c r="B3" s="266" t="s">
        <v>94</v>
      </c>
    </row>
    <row r="4" spans="1:18" s="266" customFormat="1" ht="16" customHeight="1" x14ac:dyDescent="0.2"/>
    <row r="5" spans="1:18" s="266" customFormat="1" ht="16" customHeight="1" x14ac:dyDescent="0.2">
      <c r="B5" s="266" t="s">
        <v>95</v>
      </c>
    </row>
    <row r="6" spans="1:18" s="266" customFormat="1" ht="16" customHeight="1" x14ac:dyDescent="0.2">
      <c r="B6" s="266" t="s">
        <v>96</v>
      </c>
    </row>
    <row r="8" spans="1:18" ht="156.75" customHeight="1" x14ac:dyDescent="0.2"/>
    <row r="10" spans="1:18" s="266" customFormat="1" ht="19" customHeight="1" x14ac:dyDescent="0.2">
      <c r="B10" s="266" t="s">
        <v>97</v>
      </c>
    </row>
    <row r="11" spans="1:18" ht="13.5" thickBot="1" x14ac:dyDescent="0.25"/>
    <row r="12" spans="1:18" s="234" customFormat="1" ht="20.149999999999999" customHeight="1" thickBot="1" x14ac:dyDescent="0.25">
      <c r="B12" s="272" t="s">
        <v>78</v>
      </c>
      <c r="C12" s="273"/>
      <c r="D12" s="274"/>
      <c r="F12" s="235" t="s">
        <v>79</v>
      </c>
      <c r="G12" s="235"/>
      <c r="H12" s="235" t="s">
        <v>80</v>
      </c>
      <c r="I12" s="235"/>
      <c r="J12" s="235" t="s">
        <v>77</v>
      </c>
      <c r="K12" s="235"/>
      <c r="L12" s="235" t="s">
        <v>92</v>
      </c>
      <c r="N12" s="256" t="s">
        <v>90</v>
      </c>
      <c r="O12" s="275" t="s">
        <v>82</v>
      </c>
      <c r="P12" s="276"/>
      <c r="Q12" s="276"/>
      <c r="R12" s="277"/>
    </row>
    <row r="13" spans="1:18" s="234" customFormat="1" ht="20.149999999999999" customHeight="1" thickBot="1" x14ac:dyDescent="0.25">
      <c r="B13" s="258" t="s">
        <v>102</v>
      </c>
      <c r="C13" s="260" t="s">
        <v>103</v>
      </c>
      <c r="D13" s="259" t="s">
        <v>104</v>
      </c>
      <c r="F13" s="235" t="s">
        <v>79</v>
      </c>
      <c r="G13" s="235" t="s">
        <v>16</v>
      </c>
      <c r="H13" s="235" t="s">
        <v>80</v>
      </c>
      <c r="I13" s="235" t="s">
        <v>16</v>
      </c>
      <c r="J13" s="235" t="s">
        <v>77</v>
      </c>
      <c r="K13" s="235" t="s">
        <v>16</v>
      </c>
      <c r="L13" s="235" t="s">
        <v>93</v>
      </c>
      <c r="N13" s="257" t="s">
        <v>91</v>
      </c>
      <c r="O13" s="258" t="s">
        <v>79</v>
      </c>
      <c r="P13" s="260" t="s">
        <v>80</v>
      </c>
      <c r="Q13" s="260" t="s">
        <v>77</v>
      </c>
      <c r="R13" s="259" t="s">
        <v>13</v>
      </c>
    </row>
    <row r="14" spans="1:18" s="242" customFormat="1" ht="60" customHeight="1" thickBot="1" x14ac:dyDescent="0.25">
      <c r="B14" s="261">
        <v>4879</v>
      </c>
      <c r="C14" s="262">
        <v>5986</v>
      </c>
      <c r="D14" s="263">
        <v>3690</v>
      </c>
      <c r="E14" s="246"/>
      <c r="F14" s="252">
        <f>IFERROR(VLOOKUP(B14,'任継保険料早見表 (簡易版) (2)'!$A9:$Z59,17,FALSE),0)</f>
        <v>11029</v>
      </c>
      <c r="G14" s="252">
        <f>IFERROR(VLOOKUP(B14,'任継保険料早見表 (簡易版) (2)'!$A9:$Z59,4,FALSE),0)</f>
        <v>27</v>
      </c>
      <c r="H14" s="252">
        <f>IFERROR(VLOOKUP(C14,'任継保険料早見表 (簡易版) (2)'!$B9:$Z59,19,FALSE),0)</f>
        <v>13571</v>
      </c>
      <c r="I14" s="252">
        <f>IFERROR(VLOOKUP(C14,'任継保険料早見表 (簡易版) (2)'!$B9:$Z59,3,FALSE),0)</f>
        <v>27</v>
      </c>
      <c r="J14" s="252">
        <f>IFERROR(VLOOKUP(D14,'任継保険料早見表 (簡易版) (2)'!$C9:$Z59,24,FALSE),0)</f>
        <v>7380</v>
      </c>
      <c r="K14" s="252">
        <f>IFERROR(VLOOKUP(D14,'任継保険料早見表 (簡易版) (2)'!$C9:$Z59,2,FALSE),0)</f>
        <v>27</v>
      </c>
      <c r="L14" s="252">
        <f>IF(G14=I14,IF(K14=0,1,IF(G14=K14,1,0)),0)</f>
        <v>1</v>
      </c>
      <c r="M14" s="246" t="s">
        <v>83</v>
      </c>
      <c r="N14" s="264" t="str">
        <f>IF(G14=I14,IF(K14=0,G14&amp;"等級",IF(G14=K14,G14&amp;"等級","保険料額を確認してください")),"保険料額を確認してください")</f>
        <v>27等級</v>
      </c>
      <c r="O14" s="253">
        <f>IF(L14=1,F14,"－－－")</f>
        <v>11029</v>
      </c>
      <c r="P14" s="254">
        <f>IF(L14=1,H14,"－－－")</f>
        <v>13571</v>
      </c>
      <c r="Q14" s="254">
        <f>IF(L14=1,IF(J14=0,"介護保険料無し",J14),"－－－")</f>
        <v>7380</v>
      </c>
      <c r="R14" s="255">
        <f>IF(L14=1,(F14+H14+J14)*L14,"－－－")</f>
        <v>31980</v>
      </c>
    </row>
    <row r="15" spans="1:18" x14ac:dyDescent="0.2">
      <c r="F15" s="230"/>
      <c r="G15" s="230"/>
    </row>
    <row r="16" spans="1:18" s="268" customFormat="1" ht="39" x14ac:dyDescent="0.2">
      <c r="A16" s="267" t="s">
        <v>87</v>
      </c>
      <c r="B16" s="270" t="s">
        <v>98</v>
      </c>
      <c r="C16" s="270"/>
      <c r="D16" s="270"/>
      <c r="O16" s="271" t="s">
        <v>99</v>
      </c>
      <c r="P16" s="271"/>
      <c r="Q16" s="271"/>
      <c r="R16" s="271"/>
    </row>
    <row r="17" spans="2:7" s="266" customFormat="1" x14ac:dyDescent="0.2">
      <c r="F17" s="269"/>
      <c r="G17" s="269"/>
    </row>
    <row r="18" spans="2:7" s="266" customFormat="1" ht="17.5" customHeight="1" x14ac:dyDescent="0.2">
      <c r="B18" s="266" t="s">
        <v>105</v>
      </c>
    </row>
    <row r="19" spans="2:7" s="266" customFormat="1" ht="17.5" customHeight="1" x14ac:dyDescent="0.2">
      <c r="B19" s="266" t="s">
        <v>106</v>
      </c>
    </row>
    <row r="20" spans="2:7" s="266" customFormat="1" ht="17.5" customHeight="1" x14ac:dyDescent="0.2">
      <c r="B20" s="266" t="s">
        <v>107</v>
      </c>
    </row>
    <row r="21" spans="2:7" s="266" customFormat="1" x14ac:dyDescent="0.2"/>
  </sheetData>
  <sheetProtection algorithmName="SHA-512" hashValue="gxt1OnBkJC66HvoFg12lwjkzlPWe51WqQPGAS93zbqRbuOlkPPM+7fy0zpf3hkiwUcsMxVkXlV/zAXft5v3TMQ==" saltValue="2ZX+8uxRLn8rcpIzmyZ1nw==" spinCount="100000" sheet="1" selectLockedCells="1"/>
  <mergeCells count="4">
    <mergeCell ref="B16:D16"/>
    <mergeCell ref="O16:R16"/>
    <mergeCell ref="B12:D12"/>
    <mergeCell ref="O12:R12"/>
  </mergeCells>
  <phoneticPr fontId="3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F5439A-FDBE-4821-A656-D0B71906938D}">
          <x14:formula1>
            <xm:f>'任継保険料早見表 (簡易版) (2)'!$A$10:$A$59</xm:f>
          </x14:formula1>
          <xm:sqref>B14</xm:sqref>
        </x14:dataValidation>
        <x14:dataValidation type="list" allowBlank="1" showInputMessage="1" showErrorMessage="1" xr:uid="{460EDCB5-268A-4F06-8E94-F1E1D0DCD782}">
          <x14:formula1>
            <xm:f>'任継保険料早見表 (簡易版) (2)'!$B$10:$B$59</xm:f>
          </x14:formula1>
          <xm:sqref>C14</xm:sqref>
        </x14:dataValidation>
        <x14:dataValidation type="list" allowBlank="1" showInputMessage="1" showErrorMessage="1" xr:uid="{B63E5BF3-CB37-4984-A3E3-0077CBE53CC2}">
          <x14:formula1>
            <xm:f>'任継保険料早見表 (簡易版) (2)'!$C$10:$C$59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75D5-F53A-4B83-A12B-53CCFA1C884B}">
  <dimension ref="A2:T8"/>
  <sheetViews>
    <sheetView workbookViewId="0">
      <selection activeCell="B5" sqref="B5"/>
    </sheetView>
  </sheetViews>
  <sheetFormatPr defaultRowHeight="13" outlineLevelCol="1" x14ac:dyDescent="0.2"/>
  <cols>
    <col min="2" max="4" width="12.6328125" customWidth="1"/>
    <col min="5" max="15" width="9" hidden="1" customWidth="1" outlineLevel="1"/>
    <col min="16" max="16" width="5" customWidth="1" collapsed="1"/>
    <col min="17" max="20" width="12.6328125" customWidth="1"/>
  </cols>
  <sheetData>
    <row r="2" spans="1:20" ht="13.5" thickBot="1" x14ac:dyDescent="0.25"/>
    <row r="3" spans="1:20" s="234" customFormat="1" ht="20.149999999999999" customHeight="1" thickBot="1" x14ac:dyDescent="0.25">
      <c r="B3" s="231" t="s">
        <v>78</v>
      </c>
      <c r="C3" s="232"/>
      <c r="D3" s="233"/>
      <c r="F3" s="234" t="s">
        <v>85</v>
      </c>
      <c r="G3" s="235" t="s">
        <v>79</v>
      </c>
      <c r="H3" s="235"/>
      <c r="I3" s="235"/>
      <c r="J3" s="235" t="s">
        <v>80</v>
      </c>
      <c r="K3" s="235"/>
      <c r="L3" s="235"/>
      <c r="M3" s="235" t="s">
        <v>77</v>
      </c>
      <c r="N3" s="235"/>
      <c r="O3" s="235"/>
      <c r="Q3" s="236" t="s">
        <v>82</v>
      </c>
      <c r="R3" s="237"/>
      <c r="S3" s="237"/>
      <c r="T3" s="238"/>
    </row>
    <row r="4" spans="1:20" s="234" customFormat="1" ht="20.149999999999999" customHeight="1" thickBot="1" x14ac:dyDescent="0.25">
      <c r="B4" s="239" t="s">
        <v>79</v>
      </c>
      <c r="C4" s="240" t="s">
        <v>80</v>
      </c>
      <c r="D4" s="241" t="s">
        <v>77</v>
      </c>
      <c r="F4" s="235" t="s">
        <v>86</v>
      </c>
      <c r="G4" s="235" t="s">
        <v>79</v>
      </c>
      <c r="H4" s="235" t="s">
        <v>80</v>
      </c>
      <c r="I4" s="235" t="s">
        <v>77</v>
      </c>
      <c r="J4" s="235" t="s">
        <v>79</v>
      </c>
      <c r="K4" s="235" t="s">
        <v>80</v>
      </c>
      <c r="L4" s="235" t="s">
        <v>77</v>
      </c>
      <c r="M4" s="235" t="s">
        <v>79</v>
      </c>
      <c r="N4" s="235" t="s">
        <v>80</v>
      </c>
      <c r="O4" s="235" t="s">
        <v>77</v>
      </c>
      <c r="Q4" s="239" t="s">
        <v>79</v>
      </c>
      <c r="R4" s="240" t="s">
        <v>80</v>
      </c>
      <c r="S4" s="240" t="s">
        <v>77</v>
      </c>
      <c r="T4" s="241" t="s">
        <v>13</v>
      </c>
    </row>
    <row r="5" spans="1:20" s="242" customFormat="1" ht="40" customHeight="1" thickBot="1" x14ac:dyDescent="0.25">
      <c r="B5" s="247">
        <v>1093</v>
      </c>
      <c r="C5" s="248"/>
      <c r="D5" s="249"/>
      <c r="E5" s="246"/>
      <c r="F5" s="252">
        <f>IF(B5="",0,1)+IF(C5="",0,1)+IF(D5="",0,1)</f>
        <v>1</v>
      </c>
      <c r="G5" s="252">
        <f>IFERROR(VLOOKUP(B5,'任継保険料早見表 (簡易版) (2)'!$A9:$Z59,17,FALSE),0)</f>
        <v>0</v>
      </c>
      <c r="H5" s="252">
        <f>IFERROR(VLOOKUP(C5,'任継保険料早見表 (簡易版) (2)'!$B9:$Z59,15,FALSE),0)</f>
        <v>0</v>
      </c>
      <c r="I5" s="252">
        <f>IFERROR(VLOOKUP(D5,'任継保険料早見表 (簡易版) (2)'!$C9:$Z59,14,FALSE),0)</f>
        <v>0</v>
      </c>
      <c r="J5" s="252">
        <f>IFERROR(VLOOKUP(B5,'任継保険料早見表 (簡易版) (2)'!$A9:$Z59,20,FALSE),0)</f>
        <v>0</v>
      </c>
      <c r="K5" s="252">
        <f>IFERROR(VLOOKUP(C5,'任継保険料早見表 (簡易版) (2)'!$B9:$Z59,19,FALSE),0)</f>
        <v>0</v>
      </c>
      <c r="L5" s="252">
        <f>IFERROR(VLOOKUP(D5,'任継保険料早見表 (簡易版) (2)'!$C9:$Z59,18,FALSE),0)</f>
        <v>0</v>
      </c>
      <c r="M5" s="252">
        <f>IFERROR(VLOOKUP(B5,'任継保険料早見表 (簡易版) (2)'!$A9:$Z59,26,FALSE),0)</f>
        <v>0</v>
      </c>
      <c r="N5" s="252">
        <f>IFERROR(VLOOKUP(C5,'任継保険料早見表 (簡易版) (2)'!$B9:$Z59,25,FALSE),0)</f>
        <v>0</v>
      </c>
      <c r="O5" s="252">
        <f>IFERROR(VLOOKUP(D5,'任継保険料早見表 (簡易版) (2)'!$C9:$Z59,24,FALSE),0)</f>
        <v>0</v>
      </c>
      <c r="P5" s="246" t="s">
        <v>83</v>
      </c>
      <c r="Q5" s="243" cm="1">
        <f t="array" ref="Q5">_xlfn.SWITCH(F5,0,"",1,G5+H5+I5,2,"エラー",3,"エラー")</f>
        <v>0</v>
      </c>
      <c r="R5" s="244" cm="1">
        <f t="array" ref="R5">_xlfn.SWITCH(F5,0,"",1,J5+K5+L5,2,"エラー",3,"エラー")</f>
        <v>0</v>
      </c>
      <c r="S5" s="244" cm="1">
        <f t="array" ref="S5">_xlfn.SWITCH(F5,0,"",1,M5+N5+O5,2,"エラー",3,"エラー")</f>
        <v>0</v>
      </c>
      <c r="T5" s="245" cm="1">
        <f t="array" ref="T5">_xlfn.SWITCH(F5,0,"",1,SUM(G5:O5),2,"エラー",3,"エラー")</f>
        <v>0</v>
      </c>
    </row>
    <row r="6" spans="1:20" x14ac:dyDescent="0.2">
      <c r="G6" s="230"/>
      <c r="H6" s="230"/>
    </row>
    <row r="7" spans="1:20" s="251" customFormat="1" ht="39" x14ac:dyDescent="0.2">
      <c r="A7" s="250" t="s">
        <v>87</v>
      </c>
      <c r="B7" s="278" t="s">
        <v>88</v>
      </c>
      <c r="C7" s="278"/>
      <c r="D7" s="278"/>
      <c r="Q7" s="278" t="s">
        <v>89</v>
      </c>
      <c r="R7" s="278"/>
      <c r="S7" s="278"/>
      <c r="T7" s="278"/>
    </row>
    <row r="8" spans="1:20" x14ac:dyDescent="0.2">
      <c r="G8" s="230"/>
      <c r="H8" s="230"/>
      <c r="I8" s="230"/>
      <c r="J8" s="230"/>
    </row>
  </sheetData>
  <mergeCells count="2">
    <mergeCell ref="B7:D7"/>
    <mergeCell ref="Q7:T7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57434EC-0123-47FE-8987-29F4FE1BD1BE}">
          <x14:formula1>
            <xm:f>'任継保険料早見表 (簡易版) (2)'!$C$10:$C$59</xm:f>
          </x14:formula1>
          <xm:sqref>D5</xm:sqref>
        </x14:dataValidation>
        <x14:dataValidation type="list" allowBlank="1" showInputMessage="1" showErrorMessage="1" xr:uid="{9A548D6C-DCA4-49C7-A0B7-356911FA6072}">
          <x14:formula1>
            <xm:f>'任継保険料早見表 (簡易版) (2)'!$B$10:$B$59</xm:f>
          </x14:formula1>
          <xm:sqref>C5</xm:sqref>
        </x14:dataValidation>
        <x14:dataValidation type="list" allowBlank="1" showInputMessage="1" showErrorMessage="1" xr:uid="{69E88C95-0F70-4140-80DF-4E73F94E8736}">
          <x14:formula1>
            <xm:f>'任継保険料早見表 (簡易版) (2)'!$A$10:$A$59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844A-2ADF-42BC-BCA1-FC1A5B8D696E}">
  <dimension ref="A1:AD60"/>
  <sheetViews>
    <sheetView topLeftCell="A44" zoomScale="85" zoomScaleNormal="85" workbookViewId="0">
      <selection activeCell="B5" sqref="B5"/>
    </sheetView>
  </sheetViews>
  <sheetFormatPr defaultColWidth="15.6328125" defaultRowHeight="15.65" customHeight="1" outlineLevelRow="1" outlineLevelCol="1" x14ac:dyDescent="0.2"/>
  <cols>
    <col min="1" max="3" width="10.6328125" style="1" customWidth="1"/>
    <col min="4" max="4" width="5.7265625" style="1" customWidth="1"/>
    <col min="5" max="5" width="11.90625" style="1" customWidth="1"/>
    <col min="6" max="6" width="9" style="1" hidden="1" customWidth="1" outlineLevel="1"/>
    <col min="7" max="7" width="11.08984375" style="1" hidden="1" customWidth="1" outlineLevel="1"/>
    <col min="8" max="8" width="2.08984375" style="1" hidden="1" customWidth="1" outlineLevel="1"/>
    <col min="9" max="9" width="10.7265625" style="1" hidden="1" customWidth="1" outlineLevel="1"/>
    <col min="10" max="12" width="7" style="1" hidden="1" customWidth="1" outlineLevel="1"/>
    <col min="13" max="13" width="10.7265625" style="1" customWidth="1" collapsed="1"/>
    <col min="14" max="14" width="7" style="1" hidden="1" customWidth="1" outlineLevel="1"/>
    <col min="15" max="15" width="7.453125" style="1" hidden="1" customWidth="1" outlineLevel="1"/>
    <col min="16" max="16" width="7" style="1" hidden="1" customWidth="1" outlineLevel="1"/>
    <col min="17" max="17" width="10.7265625" style="1" customWidth="1" collapsed="1"/>
    <col min="18" max="18" width="7.6328125" style="1" hidden="1" customWidth="1" outlineLevel="1"/>
    <col min="19" max="19" width="7" style="1" hidden="1" customWidth="1" outlineLevel="1"/>
    <col min="20" max="20" width="10.7265625" style="1" customWidth="1" collapsed="1"/>
    <col min="21" max="21" width="5.36328125" style="1" hidden="1" customWidth="1" outlineLevel="1"/>
    <col min="22" max="22" width="5.90625" style="1" hidden="1" customWidth="1" outlineLevel="1"/>
    <col min="23" max="23" width="6.08984375" style="1" hidden="1" customWidth="1" outlineLevel="1"/>
    <col min="24" max="25" width="7" style="1" hidden="1" customWidth="1" outlineLevel="1"/>
    <col min="26" max="26" width="10.7265625" style="1" customWidth="1" collapsed="1"/>
    <col min="27" max="27" width="3.453125" style="1" hidden="1" customWidth="1" outlineLevel="1"/>
    <col min="28" max="28" width="14.90625" style="1" hidden="1" customWidth="1" outlineLevel="1"/>
    <col min="29" max="29" width="2" style="1" customWidth="1" collapsed="1"/>
    <col min="30" max="16384" width="15.6328125" style="1"/>
  </cols>
  <sheetData>
    <row r="1" spans="1:29" ht="27" customHeight="1" x14ac:dyDescent="0.3">
      <c r="D1" s="27"/>
      <c r="E1" s="216" t="s">
        <v>74</v>
      </c>
      <c r="F1" s="29"/>
      <c r="G1" s="29"/>
      <c r="H1" s="30"/>
      <c r="I1" s="30"/>
      <c r="J1" s="31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 t="s">
        <v>65</v>
      </c>
      <c r="Y1" s="29"/>
      <c r="AA1" s="32" t="s">
        <v>22</v>
      </c>
      <c r="AB1" s="33"/>
    </row>
    <row r="2" spans="1:29" s="37" customFormat="1" ht="20.65" customHeight="1" x14ac:dyDescent="0.3">
      <c r="D2" s="34"/>
      <c r="E2" s="35" t="s">
        <v>75</v>
      </c>
      <c r="F2" s="73" t="s">
        <v>52</v>
      </c>
      <c r="G2" s="65" t="str">
        <f>CONCATENATE(月額・料率設定表!C13,"/1000")</f>
        <v>60/1000</v>
      </c>
      <c r="I2" s="35" t="str">
        <f>CONCATENATE("（本人　",月額・料率設定表!L13," /1000、事業主　  ",月額・料率設定表!K13,"/1000)")</f>
        <v>（本人　26.5 /1000、事業主　  33.5/1000)</v>
      </c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AA2" s="31" t="s">
        <v>23</v>
      </c>
      <c r="AB2" s="38"/>
    </row>
    <row r="3" spans="1:29" s="37" customFormat="1" ht="15" hidden="1" customHeight="1" outlineLevel="1" x14ac:dyDescent="0.3">
      <c r="D3" s="34"/>
      <c r="E3" s="83" t="s">
        <v>51</v>
      </c>
      <c r="F3" s="166" t="s">
        <v>66</v>
      </c>
      <c r="G3" s="149">
        <f>月額・料率設定表!F13</f>
        <v>25.17</v>
      </c>
      <c r="H3" s="74"/>
      <c r="I3" s="35" t="str">
        <f>CONCATENATE("（本人　",月額・料率設定表!N13,"/1000、事業主　",月額・料率設定表!M13,"/1000)")</f>
        <v>（本人　11.14/1000、事業主　14.03/1000)</v>
      </c>
      <c r="J3" s="74"/>
      <c r="K3" s="74"/>
      <c r="L3" s="74"/>
      <c r="M3" s="74"/>
      <c r="O3" s="81"/>
      <c r="P3" s="74"/>
      <c r="Q3" s="74"/>
      <c r="R3" s="74"/>
      <c r="S3" s="74"/>
      <c r="T3" s="74"/>
      <c r="U3" s="74"/>
      <c r="V3" s="74"/>
      <c r="W3" s="74"/>
      <c r="Y3" s="36"/>
      <c r="AA3" s="31"/>
      <c r="AB3" s="38"/>
    </row>
    <row r="4" spans="1:29" s="37" customFormat="1" ht="15" hidden="1" customHeight="1" outlineLevel="1" x14ac:dyDescent="0.3">
      <c r="D4" s="34"/>
      <c r="E4" s="35"/>
      <c r="F4" s="166" t="s">
        <v>67</v>
      </c>
      <c r="G4" s="149">
        <f>月額・料率設定表!G13</f>
        <v>33.1</v>
      </c>
      <c r="H4" s="74"/>
      <c r="I4" s="35" t="str">
        <f>CONCATENATE("（本人　",月額・料率設定表!P13,"/1000、事業主　",月額・料率設定表!O13,"/1000)")</f>
        <v>（本人　14.6/1000、事業主　18.5/1000)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36"/>
      <c r="Y4" s="36"/>
      <c r="AA4" s="31"/>
      <c r="AB4" s="38"/>
    </row>
    <row r="5" spans="1:29" s="37" customFormat="1" ht="15" hidden="1" customHeight="1" outlineLevel="1" x14ac:dyDescent="0.3">
      <c r="D5" s="34"/>
      <c r="E5" s="35"/>
      <c r="F5" s="166" t="s">
        <v>53</v>
      </c>
      <c r="G5" s="149">
        <f>月額・料率設定表!E13</f>
        <v>1.73</v>
      </c>
      <c r="H5" s="74"/>
      <c r="I5" s="35" t="str">
        <f>CONCATENATE("（本人 　",月額・料率設定表!R13,"/1000、事業主 　",月額・料率設定表!Q13,"/1000)")</f>
        <v>（本人 　0.76/1000、事業主 　0.97/1000)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36"/>
      <c r="Y5" s="36"/>
      <c r="AA5" s="31"/>
      <c r="AB5" s="38"/>
    </row>
    <row r="6" spans="1:29" s="37" customFormat="1" ht="15.65" hidden="1" customHeight="1" outlineLevel="1" x14ac:dyDescent="0.3">
      <c r="D6" s="34"/>
      <c r="E6" s="35"/>
      <c r="F6" s="73" t="s">
        <v>61</v>
      </c>
      <c r="G6" s="149">
        <f>月額・料率設定表!H13</f>
        <v>18</v>
      </c>
      <c r="I6" s="35" t="str">
        <f>CONCATENATE("（本人  　 ",月額・料率設定表!T13,"/1000、事業主   　",月額・料率設定表!S13,"/1000)")</f>
        <v>（本人  　 9/1000、事業主   　9/1000)</v>
      </c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AA6" s="31" t="s">
        <v>24</v>
      </c>
      <c r="AB6" s="38"/>
    </row>
    <row r="7" spans="1:29" ht="15.65" customHeight="1" collapsed="1" thickBot="1" x14ac:dyDescent="0.25">
      <c r="D7" s="2"/>
      <c r="E7"/>
      <c r="F7" s="39"/>
      <c r="G7" s="39"/>
      <c r="H7" s="39"/>
      <c r="I7" s="39"/>
      <c r="J7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29" t="s">
        <v>40</v>
      </c>
      <c r="Y7" s="279">
        <f>月額・料率設定表!D7</f>
        <v>45352</v>
      </c>
      <c r="Z7" s="280"/>
      <c r="AA7" s="41" t="s">
        <v>25</v>
      </c>
      <c r="AB7" s="42"/>
    </row>
    <row r="8" spans="1:29" ht="21" customHeight="1" x14ac:dyDescent="0.2">
      <c r="A8" s="226" t="s">
        <v>78</v>
      </c>
      <c r="B8" s="226"/>
      <c r="C8" s="226"/>
      <c r="D8" s="196" t="s">
        <v>81</v>
      </c>
      <c r="E8" s="197"/>
      <c r="F8" s="93"/>
      <c r="G8" s="92"/>
      <c r="H8" s="92"/>
      <c r="I8" s="92"/>
      <c r="J8" s="189" t="s">
        <v>58</v>
      </c>
      <c r="K8" s="190"/>
      <c r="L8" s="191"/>
      <c r="M8" s="190"/>
      <c r="N8" s="189" t="s">
        <v>55</v>
      </c>
      <c r="O8" s="190"/>
      <c r="P8" s="190"/>
      <c r="Q8" s="168" t="s">
        <v>82</v>
      </c>
      <c r="R8" s="190" t="s">
        <v>54</v>
      </c>
      <c r="S8" s="190"/>
      <c r="T8" s="190"/>
      <c r="U8" s="190" t="s">
        <v>53</v>
      </c>
      <c r="V8" s="190"/>
      <c r="W8" s="191"/>
      <c r="X8" s="189" t="s">
        <v>68</v>
      </c>
      <c r="Y8" s="190"/>
      <c r="Z8" s="191"/>
      <c r="AA8" s="43" t="s">
        <v>0</v>
      </c>
      <c r="AB8" s="44" t="s">
        <v>27</v>
      </c>
    </row>
    <row r="9" spans="1:29" ht="21" customHeight="1" thickBot="1" x14ac:dyDescent="0.25">
      <c r="A9" s="226" t="s">
        <v>79</v>
      </c>
      <c r="B9" s="226" t="s">
        <v>80</v>
      </c>
      <c r="C9" s="226" t="s">
        <v>77</v>
      </c>
      <c r="D9" s="201" t="s">
        <v>69</v>
      </c>
      <c r="E9" s="198" t="s">
        <v>71</v>
      </c>
      <c r="F9" s="85" t="s">
        <v>28</v>
      </c>
      <c r="G9" s="87" t="s">
        <v>59</v>
      </c>
      <c r="H9" s="88"/>
      <c r="I9" s="88"/>
      <c r="J9" s="82" t="s">
        <v>29</v>
      </c>
      <c r="K9" s="86" t="s">
        <v>30</v>
      </c>
      <c r="L9" s="90" t="s">
        <v>31</v>
      </c>
      <c r="M9" s="85" t="s">
        <v>76</v>
      </c>
      <c r="N9" s="89" t="s">
        <v>29</v>
      </c>
      <c r="O9" s="86" t="s">
        <v>30</v>
      </c>
      <c r="P9" s="86" t="s">
        <v>31</v>
      </c>
      <c r="Q9" s="227" t="s">
        <v>72</v>
      </c>
      <c r="R9" s="85" t="s">
        <v>29</v>
      </c>
      <c r="S9" s="86" t="s">
        <v>30</v>
      </c>
      <c r="T9" s="227" t="s">
        <v>73</v>
      </c>
      <c r="U9" s="228" t="s">
        <v>29</v>
      </c>
      <c r="V9" s="145" t="s">
        <v>30</v>
      </c>
      <c r="W9" s="86" t="s">
        <v>31</v>
      </c>
      <c r="X9" s="89" t="s">
        <v>29</v>
      </c>
      <c r="Y9" s="86" t="s">
        <v>30</v>
      </c>
      <c r="Z9" s="90" t="s">
        <v>9</v>
      </c>
      <c r="AA9" s="45" t="s">
        <v>2</v>
      </c>
      <c r="AB9" s="46" t="s">
        <v>32</v>
      </c>
    </row>
    <row r="10" spans="1:29" s="51" customFormat="1" ht="19.399999999999999" customHeight="1" x14ac:dyDescent="0.2">
      <c r="A10" s="229">
        <f>等級別保険料早見表!J10+等級別保険料早見表!P10</f>
        <v>691</v>
      </c>
      <c r="B10" s="229">
        <f>等級別保険料早見表!M10</f>
        <v>846</v>
      </c>
      <c r="C10" s="229">
        <f>等級別保険料早見表!S10</f>
        <v>522</v>
      </c>
      <c r="D10" s="202">
        <v>1</v>
      </c>
      <c r="E10" s="199">
        <f>月額・料率設定表!B19</f>
        <v>58000</v>
      </c>
      <c r="F10" s="95">
        <f>ROUND($E10/30,-1)</f>
        <v>1930</v>
      </c>
      <c r="G10" s="97"/>
      <c r="H10" s="98" t="s">
        <v>33</v>
      </c>
      <c r="I10" s="99">
        <v>63000</v>
      </c>
      <c r="J10" s="100">
        <f>INT($E10*月額・料率設定表!$L$13/1000)</f>
        <v>1537</v>
      </c>
      <c r="K10" s="101">
        <f>L10-J10</f>
        <v>1943</v>
      </c>
      <c r="L10" s="102">
        <f>月額・料率設定表!C19</f>
        <v>3480</v>
      </c>
      <c r="M10" s="192">
        <f>Q10+T10+Z10</f>
        <v>4524</v>
      </c>
      <c r="N10" s="100">
        <f>J10-U10-R10</f>
        <v>647</v>
      </c>
      <c r="O10" s="103">
        <f>P10-N10</f>
        <v>814</v>
      </c>
      <c r="P10" s="101">
        <f>月額・料率設定表!F19</f>
        <v>1461</v>
      </c>
      <c r="Q10" s="103">
        <f>P10+W10</f>
        <v>1561</v>
      </c>
      <c r="R10" s="192">
        <f>INT($E10*月額・料率設定表!$P$13/1000)</f>
        <v>846</v>
      </c>
      <c r="S10" s="103">
        <f>T10-R10</f>
        <v>1073</v>
      </c>
      <c r="T10" s="103">
        <f>月額・料率設定表!G19</f>
        <v>1919</v>
      </c>
      <c r="U10" s="192">
        <f>INT($E10*月額・料率設定表!$R$13/1000)</f>
        <v>44</v>
      </c>
      <c r="V10" s="103">
        <f>W10-U10</f>
        <v>56</v>
      </c>
      <c r="W10" s="101">
        <f>月額・料率設定表!E19</f>
        <v>100</v>
      </c>
      <c r="X10" s="141">
        <f t="shared" ref="X10:X56" si="0">INT(Z10/2)</f>
        <v>522</v>
      </c>
      <c r="Y10" s="96">
        <f>Z10-X10</f>
        <v>522</v>
      </c>
      <c r="Z10" s="104">
        <f>月額・料率設定表!H19</f>
        <v>1044</v>
      </c>
      <c r="AA10" s="47">
        <v>1</v>
      </c>
      <c r="AB10" s="49">
        <v>8501.5</v>
      </c>
      <c r="AC10" s="50"/>
    </row>
    <row r="11" spans="1:29" s="51" customFormat="1" ht="19.399999999999999" customHeight="1" x14ac:dyDescent="0.2">
      <c r="A11" s="229">
        <f>等級別保険料早見表!J11+等級別保険料早見表!P11</f>
        <v>810</v>
      </c>
      <c r="B11" s="229">
        <f>等級別保険料早見表!M11</f>
        <v>992</v>
      </c>
      <c r="C11" s="229">
        <f>等級別保険料早見表!S11</f>
        <v>612</v>
      </c>
      <c r="D11" s="202">
        <v>2</v>
      </c>
      <c r="E11" s="199">
        <f>月額・料率設定表!B20</f>
        <v>68000</v>
      </c>
      <c r="F11" s="95">
        <f t="shared" ref="F11:F59" si="1">ROUND($E11/30,-1)</f>
        <v>2270</v>
      </c>
      <c r="G11" s="105">
        <v>63000</v>
      </c>
      <c r="H11" s="106" t="s">
        <v>33</v>
      </c>
      <c r="I11" s="107">
        <v>73000</v>
      </c>
      <c r="J11" s="100">
        <f>INT($E11*月額・料率設定表!$L$13/1000)</f>
        <v>1802</v>
      </c>
      <c r="K11" s="101">
        <f t="shared" ref="K11:K56" si="2">L11-J11</f>
        <v>2278</v>
      </c>
      <c r="L11" s="102">
        <f>月額・料率設定表!C20</f>
        <v>4080</v>
      </c>
      <c r="M11" s="192">
        <f t="shared" ref="M11:M45" si="3">Q11+T11+Z11</f>
        <v>5304</v>
      </c>
      <c r="N11" s="100">
        <f t="shared" ref="N11:N56" si="4">J11-U11-R11</f>
        <v>759</v>
      </c>
      <c r="O11" s="103">
        <f t="shared" ref="O11:O56" si="5">P11-N11</f>
        <v>954</v>
      </c>
      <c r="P11" s="101">
        <f>月額・料率設定表!F20</f>
        <v>1713</v>
      </c>
      <c r="Q11" s="103">
        <f t="shared" ref="Q11:Q45" si="6">P11+W11</f>
        <v>1830</v>
      </c>
      <c r="R11" s="192">
        <f>INT($E11*月額・料率設定表!$P$13/1000)</f>
        <v>992</v>
      </c>
      <c r="S11" s="103">
        <f t="shared" ref="S11:S56" si="7">T11-R11</f>
        <v>1258</v>
      </c>
      <c r="T11" s="103">
        <f>月額・料率設定表!G20</f>
        <v>2250</v>
      </c>
      <c r="U11" s="192">
        <f>INT($E11*月額・料率設定表!$R$13/1000)</f>
        <v>51</v>
      </c>
      <c r="V11" s="103">
        <f t="shared" ref="V11:V56" si="8">W11-U11</f>
        <v>66</v>
      </c>
      <c r="W11" s="101">
        <f>月額・料率設定表!E20</f>
        <v>117</v>
      </c>
      <c r="X11" s="141">
        <f t="shared" si="0"/>
        <v>612</v>
      </c>
      <c r="Y11" s="96">
        <f t="shared" ref="Y11:Y56" si="9">Z11-X11</f>
        <v>612</v>
      </c>
      <c r="Z11" s="104">
        <f>月額・料率設定表!H20</f>
        <v>1224</v>
      </c>
      <c r="AA11" s="47">
        <v>2</v>
      </c>
      <c r="AB11" s="52">
        <v>9022</v>
      </c>
      <c r="AC11" s="50"/>
    </row>
    <row r="12" spans="1:29" s="51" customFormat="1" ht="19.399999999999999" customHeight="1" x14ac:dyDescent="0.2">
      <c r="A12" s="229">
        <f>等級別保険料早見表!J12+等級別保険料早見表!P12</f>
        <v>929</v>
      </c>
      <c r="B12" s="229">
        <f>等級別保険料早見表!M12</f>
        <v>1138</v>
      </c>
      <c r="C12" s="229">
        <f>等級別保険料早見表!S12</f>
        <v>702</v>
      </c>
      <c r="D12" s="202">
        <v>3</v>
      </c>
      <c r="E12" s="199">
        <f>月額・料率設定表!B21</f>
        <v>78000</v>
      </c>
      <c r="F12" s="95">
        <f t="shared" si="1"/>
        <v>2600</v>
      </c>
      <c r="G12" s="105">
        <v>73000</v>
      </c>
      <c r="H12" s="106" t="s">
        <v>33</v>
      </c>
      <c r="I12" s="107">
        <v>83000</v>
      </c>
      <c r="J12" s="100">
        <f>INT($E12*月額・料率設定表!$L$13/1000)</f>
        <v>2067</v>
      </c>
      <c r="K12" s="101">
        <f t="shared" si="2"/>
        <v>2613</v>
      </c>
      <c r="L12" s="102">
        <f>月額・料率設定表!C21</f>
        <v>4680</v>
      </c>
      <c r="M12" s="192">
        <f t="shared" si="3"/>
        <v>6084</v>
      </c>
      <c r="N12" s="100">
        <f t="shared" si="4"/>
        <v>870</v>
      </c>
      <c r="O12" s="103">
        <f t="shared" si="5"/>
        <v>1095</v>
      </c>
      <c r="P12" s="101">
        <f>月額・料率設定表!F21</f>
        <v>1965</v>
      </c>
      <c r="Q12" s="103">
        <f t="shared" si="6"/>
        <v>2099</v>
      </c>
      <c r="R12" s="192">
        <f>INT($E12*月額・料率設定表!$P$13/1000)</f>
        <v>1138</v>
      </c>
      <c r="S12" s="103">
        <f t="shared" si="7"/>
        <v>1443</v>
      </c>
      <c r="T12" s="103">
        <f>月額・料率設定表!G21</f>
        <v>2581</v>
      </c>
      <c r="U12" s="192">
        <f>INT($E12*月額・料率設定表!$R$13/1000)</f>
        <v>59</v>
      </c>
      <c r="V12" s="103">
        <f t="shared" si="8"/>
        <v>75</v>
      </c>
      <c r="W12" s="101">
        <f>月額・料率設定表!E21</f>
        <v>134</v>
      </c>
      <c r="X12" s="141">
        <f t="shared" si="0"/>
        <v>702</v>
      </c>
      <c r="Y12" s="96">
        <f t="shared" si="9"/>
        <v>702</v>
      </c>
      <c r="Z12" s="104">
        <f>月額・料率設定表!H21</f>
        <v>1404</v>
      </c>
      <c r="AA12" s="47">
        <v>3</v>
      </c>
      <c r="AB12" s="52">
        <v>9542.5</v>
      </c>
      <c r="AC12" s="50"/>
    </row>
    <row r="13" spans="1:29" s="51" customFormat="1" ht="19.399999999999999" customHeight="1" x14ac:dyDescent="0.2">
      <c r="A13" s="229">
        <f>等級別保険料早見表!J13+等級別保険料早見表!P13</f>
        <v>1048</v>
      </c>
      <c r="B13" s="229">
        <f>等級別保険料早見表!M13</f>
        <v>1284</v>
      </c>
      <c r="C13" s="229">
        <f>等級別保険料早見表!S13</f>
        <v>792</v>
      </c>
      <c r="D13" s="202">
        <v>4</v>
      </c>
      <c r="E13" s="199">
        <f>月額・料率設定表!B22</f>
        <v>88000</v>
      </c>
      <c r="F13" s="95">
        <f t="shared" si="1"/>
        <v>2930</v>
      </c>
      <c r="G13" s="108">
        <v>83000</v>
      </c>
      <c r="H13" s="98" t="s">
        <v>33</v>
      </c>
      <c r="I13" s="99">
        <v>93000</v>
      </c>
      <c r="J13" s="100">
        <f>INT($E13*月額・料率設定表!$L$13/1000)</f>
        <v>2332</v>
      </c>
      <c r="K13" s="101">
        <f t="shared" si="2"/>
        <v>2948</v>
      </c>
      <c r="L13" s="102">
        <f>月額・料率設定表!C22</f>
        <v>5280</v>
      </c>
      <c r="M13" s="192">
        <f t="shared" si="3"/>
        <v>6864</v>
      </c>
      <c r="N13" s="100">
        <f t="shared" si="4"/>
        <v>982</v>
      </c>
      <c r="O13" s="103">
        <f t="shared" si="5"/>
        <v>1234</v>
      </c>
      <c r="P13" s="101">
        <f>月額・料率設定表!F22</f>
        <v>2216</v>
      </c>
      <c r="Q13" s="103">
        <f t="shared" si="6"/>
        <v>2368</v>
      </c>
      <c r="R13" s="192">
        <f>INT($E13*月額・料率設定表!$P$13/1000)</f>
        <v>1284</v>
      </c>
      <c r="S13" s="103">
        <f t="shared" si="7"/>
        <v>1628</v>
      </c>
      <c r="T13" s="103">
        <f>月額・料率設定表!G22</f>
        <v>2912</v>
      </c>
      <c r="U13" s="192">
        <f>INT($E13*月額・料率設定表!$R$13/1000)</f>
        <v>66</v>
      </c>
      <c r="V13" s="103">
        <f t="shared" si="8"/>
        <v>86</v>
      </c>
      <c r="W13" s="101">
        <f>月額・料率設定表!E22</f>
        <v>152</v>
      </c>
      <c r="X13" s="141">
        <f t="shared" si="0"/>
        <v>792</v>
      </c>
      <c r="Y13" s="96">
        <f t="shared" si="9"/>
        <v>792</v>
      </c>
      <c r="Z13" s="104">
        <f>月額・料率設定表!H22</f>
        <v>1584</v>
      </c>
      <c r="AA13" s="47">
        <v>4</v>
      </c>
      <c r="AB13" s="52">
        <v>10236.5</v>
      </c>
      <c r="AC13" s="50"/>
    </row>
    <row r="14" spans="1:29" s="51" customFormat="1" ht="19.399999999999999" customHeight="1" thickBot="1" x14ac:dyDescent="0.25">
      <c r="A14" s="229">
        <f>等級別保険料早見表!J14+等級別保険料早見表!P14</f>
        <v>1167</v>
      </c>
      <c r="B14" s="229">
        <f>等級別保険料早見表!M14</f>
        <v>1430</v>
      </c>
      <c r="C14" s="229">
        <f>等級別保険料早見表!S14</f>
        <v>882</v>
      </c>
      <c r="D14" s="203">
        <v>5</v>
      </c>
      <c r="E14" s="200">
        <f>月額・料率設定表!B23</f>
        <v>98000</v>
      </c>
      <c r="F14" s="110">
        <f t="shared" si="1"/>
        <v>3270</v>
      </c>
      <c r="G14" s="112">
        <v>93000</v>
      </c>
      <c r="H14" s="113" t="s">
        <v>33</v>
      </c>
      <c r="I14" s="114">
        <v>101000</v>
      </c>
      <c r="J14" s="115">
        <f>INT($E14*月額・料率設定表!$L$13/1000)</f>
        <v>2597</v>
      </c>
      <c r="K14" s="116">
        <f t="shared" si="2"/>
        <v>3283</v>
      </c>
      <c r="L14" s="117">
        <f>月額・料率設定表!C23</f>
        <v>5880</v>
      </c>
      <c r="M14" s="193">
        <f t="shared" si="3"/>
        <v>7644</v>
      </c>
      <c r="N14" s="115">
        <f t="shared" si="4"/>
        <v>1093</v>
      </c>
      <c r="O14" s="118">
        <f t="shared" si="5"/>
        <v>1375</v>
      </c>
      <c r="P14" s="116">
        <f>月額・料率設定表!F23</f>
        <v>2468</v>
      </c>
      <c r="Q14" s="118">
        <f t="shared" si="6"/>
        <v>2637</v>
      </c>
      <c r="R14" s="193">
        <f>INT($E14*月額・料率設定表!$P$13/1000)</f>
        <v>1430</v>
      </c>
      <c r="S14" s="118">
        <f t="shared" si="7"/>
        <v>1813</v>
      </c>
      <c r="T14" s="118">
        <f>月額・料率設定表!G23</f>
        <v>3243</v>
      </c>
      <c r="U14" s="193">
        <f>INT($E14*月額・料率設定表!$R$13/1000)</f>
        <v>74</v>
      </c>
      <c r="V14" s="118">
        <f t="shared" si="8"/>
        <v>95</v>
      </c>
      <c r="W14" s="116">
        <f>月額・料率設定表!E23</f>
        <v>169</v>
      </c>
      <c r="X14" s="133">
        <f t="shared" si="0"/>
        <v>882</v>
      </c>
      <c r="Y14" s="119">
        <f t="shared" si="9"/>
        <v>882</v>
      </c>
      <c r="Z14" s="120">
        <f>月額・料率設定表!H23</f>
        <v>1764</v>
      </c>
      <c r="AA14" s="53">
        <v>5</v>
      </c>
      <c r="AB14" s="54">
        <v>10930.5</v>
      </c>
      <c r="AC14" s="50"/>
    </row>
    <row r="15" spans="1:29" s="51" customFormat="1" ht="19.399999999999999" customHeight="1" x14ac:dyDescent="0.2">
      <c r="A15" s="229">
        <f>等級別保険料早見表!J15+等級別保険料早見表!P15</f>
        <v>1238</v>
      </c>
      <c r="B15" s="229">
        <f>等級別保険料早見表!M15</f>
        <v>1518</v>
      </c>
      <c r="C15" s="229">
        <f>等級別保険料早見表!S15</f>
        <v>936</v>
      </c>
      <c r="D15" s="202">
        <v>6</v>
      </c>
      <c r="E15" s="199">
        <f>月額・料率設定表!B24</f>
        <v>104000</v>
      </c>
      <c r="F15" s="95">
        <f t="shared" si="1"/>
        <v>3470</v>
      </c>
      <c r="G15" s="96">
        <v>101000</v>
      </c>
      <c r="H15" s="121" t="s">
        <v>33</v>
      </c>
      <c r="I15" s="95">
        <v>107000</v>
      </c>
      <c r="J15" s="100">
        <f>INT($E15*月額・料率設定表!$L$13/1000)</f>
        <v>2756</v>
      </c>
      <c r="K15" s="101">
        <f t="shared" si="2"/>
        <v>3484</v>
      </c>
      <c r="L15" s="102">
        <f>月額・料率設定表!C24</f>
        <v>6240</v>
      </c>
      <c r="M15" s="192">
        <f t="shared" si="3"/>
        <v>8112</v>
      </c>
      <c r="N15" s="100">
        <f t="shared" si="4"/>
        <v>1159</v>
      </c>
      <c r="O15" s="103">
        <f t="shared" si="5"/>
        <v>1460</v>
      </c>
      <c r="P15" s="101">
        <f>月額・料率設定表!F24</f>
        <v>2619</v>
      </c>
      <c r="Q15" s="103">
        <f t="shared" si="6"/>
        <v>2798</v>
      </c>
      <c r="R15" s="192">
        <f>INT($E15*月額・料率設定表!$P$13/1000)</f>
        <v>1518</v>
      </c>
      <c r="S15" s="103">
        <f t="shared" si="7"/>
        <v>1924</v>
      </c>
      <c r="T15" s="103">
        <f>月額・料率設定表!G24</f>
        <v>3442</v>
      </c>
      <c r="U15" s="192">
        <f>INT($E15*月額・料率設定表!$R$13/1000)</f>
        <v>79</v>
      </c>
      <c r="V15" s="103">
        <f t="shared" si="8"/>
        <v>100</v>
      </c>
      <c r="W15" s="101">
        <f>月額・料率設定表!E24</f>
        <v>179</v>
      </c>
      <c r="X15" s="141">
        <f t="shared" si="0"/>
        <v>936</v>
      </c>
      <c r="Y15" s="96">
        <f t="shared" si="9"/>
        <v>936</v>
      </c>
      <c r="Z15" s="104">
        <f>月額・料率設定表!H24</f>
        <v>1872</v>
      </c>
      <c r="AA15" s="47">
        <v>6</v>
      </c>
      <c r="AB15" s="49">
        <v>11624.5</v>
      </c>
      <c r="AC15" s="50"/>
    </row>
    <row r="16" spans="1:29" s="51" customFormat="1" ht="19.399999999999999" customHeight="1" x14ac:dyDescent="0.2">
      <c r="A16" s="229">
        <f>等級別保険料早見表!J16+等級別保険料早見表!P16</f>
        <v>1309</v>
      </c>
      <c r="B16" s="229">
        <f>等級別保険料早見表!M16</f>
        <v>1606</v>
      </c>
      <c r="C16" s="229">
        <f>等級別保険料早見表!S16</f>
        <v>990</v>
      </c>
      <c r="D16" s="202">
        <v>7</v>
      </c>
      <c r="E16" s="199">
        <f>月額・料率設定表!B25</f>
        <v>110000</v>
      </c>
      <c r="F16" s="95">
        <f t="shared" si="1"/>
        <v>3670</v>
      </c>
      <c r="G16" s="96">
        <v>107000</v>
      </c>
      <c r="H16" s="121" t="s">
        <v>33</v>
      </c>
      <c r="I16" s="95">
        <v>114000</v>
      </c>
      <c r="J16" s="100">
        <f>INT($E16*月額・料率設定表!$L$13/1000)</f>
        <v>2915</v>
      </c>
      <c r="K16" s="101">
        <f t="shared" si="2"/>
        <v>3685</v>
      </c>
      <c r="L16" s="102">
        <f>月額・料率設定表!C25</f>
        <v>6600</v>
      </c>
      <c r="M16" s="192">
        <f t="shared" si="3"/>
        <v>8580</v>
      </c>
      <c r="N16" s="100">
        <f t="shared" si="4"/>
        <v>1226</v>
      </c>
      <c r="O16" s="103">
        <f t="shared" si="5"/>
        <v>1543</v>
      </c>
      <c r="P16" s="101">
        <f>月額・料率設定表!F25</f>
        <v>2769</v>
      </c>
      <c r="Q16" s="103">
        <f t="shared" si="6"/>
        <v>2959</v>
      </c>
      <c r="R16" s="192">
        <f>INT($E16*月額・料率設定表!$P$13/1000)</f>
        <v>1606</v>
      </c>
      <c r="S16" s="103">
        <f t="shared" si="7"/>
        <v>2035</v>
      </c>
      <c r="T16" s="103">
        <f>月額・料率設定表!G25</f>
        <v>3641</v>
      </c>
      <c r="U16" s="192">
        <f>INT($E16*月額・料率設定表!$R$13/1000)</f>
        <v>83</v>
      </c>
      <c r="V16" s="103">
        <f t="shared" si="8"/>
        <v>107</v>
      </c>
      <c r="W16" s="101">
        <f>月額・料率設定表!E25</f>
        <v>190</v>
      </c>
      <c r="X16" s="141">
        <f t="shared" si="0"/>
        <v>990</v>
      </c>
      <c r="Y16" s="96">
        <f t="shared" si="9"/>
        <v>990</v>
      </c>
      <c r="Z16" s="104">
        <f>月額・料率設定表!H25</f>
        <v>1980</v>
      </c>
      <c r="AA16" s="47">
        <v>7</v>
      </c>
      <c r="AB16" s="52">
        <v>12318.5</v>
      </c>
      <c r="AC16" s="50"/>
    </row>
    <row r="17" spans="1:29" s="51" customFormat="1" ht="19.399999999999999" customHeight="1" x14ac:dyDescent="0.2">
      <c r="A17" s="229">
        <f>等級別保険料早見表!J17+等級別保険料早見表!P17</f>
        <v>1405</v>
      </c>
      <c r="B17" s="229">
        <f>等級別保険料早見表!M17</f>
        <v>1722</v>
      </c>
      <c r="C17" s="229">
        <f>等級別保険料早見表!S17</f>
        <v>1062</v>
      </c>
      <c r="D17" s="202">
        <v>8</v>
      </c>
      <c r="E17" s="199">
        <f>月額・料率設定表!B26</f>
        <v>118000</v>
      </c>
      <c r="F17" s="95">
        <f t="shared" si="1"/>
        <v>3930</v>
      </c>
      <c r="G17" s="96">
        <v>114000</v>
      </c>
      <c r="H17" s="121" t="s">
        <v>33</v>
      </c>
      <c r="I17" s="95">
        <v>122000</v>
      </c>
      <c r="J17" s="100">
        <f>INT($E17*月額・料率設定表!$L$13/1000)</f>
        <v>3127</v>
      </c>
      <c r="K17" s="101">
        <f t="shared" si="2"/>
        <v>3953</v>
      </c>
      <c r="L17" s="102">
        <f>月額・料率設定表!C26</f>
        <v>7080</v>
      </c>
      <c r="M17" s="192">
        <f t="shared" si="3"/>
        <v>9204</v>
      </c>
      <c r="N17" s="100">
        <f t="shared" si="4"/>
        <v>1316</v>
      </c>
      <c r="O17" s="103">
        <f t="shared" si="5"/>
        <v>1655</v>
      </c>
      <c r="P17" s="101">
        <f>月額・料率設定表!F26</f>
        <v>2971</v>
      </c>
      <c r="Q17" s="103">
        <f t="shared" si="6"/>
        <v>3175</v>
      </c>
      <c r="R17" s="192">
        <f>INT($E17*月額・料率設定表!$P$13/1000)</f>
        <v>1722</v>
      </c>
      <c r="S17" s="103">
        <f t="shared" si="7"/>
        <v>2183</v>
      </c>
      <c r="T17" s="103">
        <f>月額・料率設定表!G26</f>
        <v>3905</v>
      </c>
      <c r="U17" s="192">
        <f>INT($E17*月額・料率設定表!$R$13/1000)</f>
        <v>89</v>
      </c>
      <c r="V17" s="103">
        <f t="shared" si="8"/>
        <v>115</v>
      </c>
      <c r="W17" s="101">
        <f>月額・料率設定表!E26</f>
        <v>204</v>
      </c>
      <c r="X17" s="141">
        <f t="shared" si="0"/>
        <v>1062</v>
      </c>
      <c r="Y17" s="96">
        <f t="shared" si="9"/>
        <v>1062</v>
      </c>
      <c r="Z17" s="104">
        <f>月額・料率設定表!H26</f>
        <v>2124</v>
      </c>
      <c r="AA17" s="47">
        <v>8</v>
      </c>
      <c r="AB17" s="52">
        <v>13012.5</v>
      </c>
      <c r="AC17" s="50"/>
    </row>
    <row r="18" spans="1:29" s="51" customFormat="1" ht="19.399999999999999" customHeight="1" x14ac:dyDescent="0.2">
      <c r="A18" s="229">
        <f>等級別保険料早見表!J18+等級別保険料早見表!P18</f>
        <v>1500</v>
      </c>
      <c r="B18" s="229">
        <f>等級別保険料早見表!M18</f>
        <v>1839</v>
      </c>
      <c r="C18" s="229">
        <f>等級別保険料早見表!S18</f>
        <v>1134</v>
      </c>
      <c r="D18" s="202">
        <v>9</v>
      </c>
      <c r="E18" s="199">
        <f>月額・料率設定表!B27</f>
        <v>126000</v>
      </c>
      <c r="F18" s="95">
        <f t="shared" si="1"/>
        <v>4200</v>
      </c>
      <c r="G18" s="122">
        <v>122000</v>
      </c>
      <c r="H18" s="98" t="s">
        <v>33</v>
      </c>
      <c r="I18" s="123">
        <v>130000</v>
      </c>
      <c r="J18" s="100">
        <f>INT($E18*月額・料率設定表!$L$13/1000)</f>
        <v>3339</v>
      </c>
      <c r="K18" s="101">
        <f t="shared" si="2"/>
        <v>4221</v>
      </c>
      <c r="L18" s="102">
        <f>月額・料率設定表!C27</f>
        <v>7560</v>
      </c>
      <c r="M18" s="192">
        <f t="shared" si="3"/>
        <v>9828</v>
      </c>
      <c r="N18" s="100">
        <f t="shared" si="4"/>
        <v>1405</v>
      </c>
      <c r="O18" s="103">
        <f t="shared" si="5"/>
        <v>1768</v>
      </c>
      <c r="P18" s="101">
        <f>月額・料率設定表!F27</f>
        <v>3173</v>
      </c>
      <c r="Q18" s="103">
        <f t="shared" si="6"/>
        <v>3390</v>
      </c>
      <c r="R18" s="192">
        <f>INT($E18*月額・料率設定表!$P$13/1000)</f>
        <v>1839</v>
      </c>
      <c r="S18" s="103">
        <f t="shared" si="7"/>
        <v>2331</v>
      </c>
      <c r="T18" s="103">
        <f>月額・料率設定表!G27</f>
        <v>4170</v>
      </c>
      <c r="U18" s="192">
        <f>INT($E18*月額・料率設定表!$R$13/1000)</f>
        <v>95</v>
      </c>
      <c r="V18" s="103">
        <f t="shared" si="8"/>
        <v>122</v>
      </c>
      <c r="W18" s="101">
        <f>月額・料率設定表!E27</f>
        <v>217</v>
      </c>
      <c r="X18" s="141">
        <f t="shared" si="0"/>
        <v>1134</v>
      </c>
      <c r="Y18" s="96">
        <f t="shared" si="9"/>
        <v>1134</v>
      </c>
      <c r="Z18" s="104">
        <f>月額・料率設定表!H27</f>
        <v>2268</v>
      </c>
      <c r="AA18" s="47">
        <v>9</v>
      </c>
      <c r="AB18" s="52">
        <v>13880</v>
      </c>
      <c r="AC18" s="50"/>
    </row>
    <row r="19" spans="1:29" s="51" customFormat="1" ht="19.399999999999999" customHeight="1" thickBot="1" x14ac:dyDescent="0.25">
      <c r="A19" s="229">
        <f>等級別保険料早見表!J19+等級別保険料早見表!P19</f>
        <v>1595</v>
      </c>
      <c r="B19" s="229">
        <f>等級別保険料早見表!M19</f>
        <v>1956</v>
      </c>
      <c r="C19" s="229">
        <f>等級別保険料早見表!S19</f>
        <v>1206</v>
      </c>
      <c r="D19" s="203">
        <v>10</v>
      </c>
      <c r="E19" s="200">
        <f>月額・料率設定表!B28</f>
        <v>134000</v>
      </c>
      <c r="F19" s="110">
        <f t="shared" si="1"/>
        <v>4470</v>
      </c>
      <c r="G19" s="119">
        <v>130000</v>
      </c>
      <c r="H19" s="113" t="s">
        <v>33</v>
      </c>
      <c r="I19" s="124">
        <v>138000</v>
      </c>
      <c r="J19" s="115">
        <f>INT($E19*月額・料率設定表!$L$13/1000)</f>
        <v>3551</v>
      </c>
      <c r="K19" s="116">
        <f t="shared" si="2"/>
        <v>4489</v>
      </c>
      <c r="L19" s="117">
        <f>月額・料率設定表!C28</f>
        <v>8040</v>
      </c>
      <c r="M19" s="193">
        <f t="shared" si="3"/>
        <v>10452</v>
      </c>
      <c r="N19" s="115">
        <f t="shared" si="4"/>
        <v>1494</v>
      </c>
      <c r="O19" s="118">
        <f t="shared" si="5"/>
        <v>1880</v>
      </c>
      <c r="P19" s="116">
        <f>月額・料率設定表!F28</f>
        <v>3374</v>
      </c>
      <c r="Q19" s="118">
        <f t="shared" si="6"/>
        <v>3605</v>
      </c>
      <c r="R19" s="193">
        <f>INT($E19*月額・料率設定表!$P$13/1000)</f>
        <v>1956</v>
      </c>
      <c r="S19" s="118">
        <f t="shared" si="7"/>
        <v>2479</v>
      </c>
      <c r="T19" s="118">
        <f>月額・料率設定表!G28</f>
        <v>4435</v>
      </c>
      <c r="U19" s="193">
        <f>INT($E19*月額・料率設定表!$R$13/1000)</f>
        <v>101</v>
      </c>
      <c r="V19" s="118">
        <f t="shared" si="8"/>
        <v>130</v>
      </c>
      <c r="W19" s="116">
        <f>月額・料率設定表!E28</f>
        <v>231</v>
      </c>
      <c r="X19" s="133">
        <f t="shared" si="0"/>
        <v>1206</v>
      </c>
      <c r="Y19" s="119">
        <f t="shared" si="9"/>
        <v>1206</v>
      </c>
      <c r="Z19" s="120">
        <f>月額・料率設定表!H28</f>
        <v>2412</v>
      </c>
      <c r="AA19" s="53">
        <v>10</v>
      </c>
      <c r="AB19" s="54">
        <v>14747.5</v>
      </c>
      <c r="AC19" s="50"/>
    </row>
    <row r="20" spans="1:29" s="51" customFormat="1" ht="19.399999999999999" customHeight="1" x14ac:dyDescent="0.2">
      <c r="A20" s="229">
        <f>等級別保険料早見表!J20+等級別保険料早見表!P20</f>
        <v>1690</v>
      </c>
      <c r="B20" s="229">
        <f>等級別保険料早見表!M20</f>
        <v>2073</v>
      </c>
      <c r="C20" s="229">
        <f>等級別保険料早見表!S20</f>
        <v>1278</v>
      </c>
      <c r="D20" s="202">
        <v>11</v>
      </c>
      <c r="E20" s="199">
        <f>月額・料率設定表!B29</f>
        <v>142000</v>
      </c>
      <c r="F20" s="95">
        <f t="shared" si="1"/>
        <v>4730</v>
      </c>
      <c r="G20" s="96">
        <v>138000</v>
      </c>
      <c r="H20" s="121" t="s">
        <v>33</v>
      </c>
      <c r="I20" s="95">
        <v>146000</v>
      </c>
      <c r="J20" s="100">
        <f>INT($E20*月額・料率設定表!$L$13/1000)</f>
        <v>3763</v>
      </c>
      <c r="K20" s="101">
        <f t="shared" si="2"/>
        <v>4757</v>
      </c>
      <c r="L20" s="102">
        <f>月額・料率設定表!C29</f>
        <v>8520</v>
      </c>
      <c r="M20" s="192">
        <f t="shared" si="3"/>
        <v>11076</v>
      </c>
      <c r="N20" s="100">
        <f t="shared" si="4"/>
        <v>1583</v>
      </c>
      <c r="O20" s="103">
        <f t="shared" si="5"/>
        <v>1992</v>
      </c>
      <c r="P20" s="101">
        <f>月額・料率設定表!F29</f>
        <v>3575</v>
      </c>
      <c r="Q20" s="103">
        <f t="shared" si="6"/>
        <v>3820</v>
      </c>
      <c r="R20" s="192">
        <f>INT($E20*月額・料率設定表!$P$13/1000)</f>
        <v>2073</v>
      </c>
      <c r="S20" s="103">
        <f t="shared" si="7"/>
        <v>2627</v>
      </c>
      <c r="T20" s="103">
        <f>月額・料率設定表!G29</f>
        <v>4700</v>
      </c>
      <c r="U20" s="192">
        <f>INT($E20*月額・料率設定表!$R$13/1000)</f>
        <v>107</v>
      </c>
      <c r="V20" s="103">
        <f t="shared" si="8"/>
        <v>138</v>
      </c>
      <c r="W20" s="101">
        <f>月額・料率設定表!E29</f>
        <v>245</v>
      </c>
      <c r="X20" s="141">
        <f t="shared" si="0"/>
        <v>1278</v>
      </c>
      <c r="Y20" s="96">
        <f t="shared" si="9"/>
        <v>1278</v>
      </c>
      <c r="Z20" s="104">
        <f>月額・料率設定表!H29</f>
        <v>2556</v>
      </c>
      <c r="AA20" s="47">
        <v>11</v>
      </c>
      <c r="AB20" s="49">
        <v>15615</v>
      </c>
    </row>
    <row r="21" spans="1:29" s="51" customFormat="1" ht="19.399999999999999" customHeight="1" x14ac:dyDescent="0.2">
      <c r="A21" s="229">
        <f>等級別保険料早見表!J21+等級別保険料早見表!P21</f>
        <v>1785</v>
      </c>
      <c r="B21" s="229">
        <f>等級別保険料早見表!M21</f>
        <v>2190</v>
      </c>
      <c r="C21" s="229">
        <f>等級別保険料早見表!S21</f>
        <v>1350</v>
      </c>
      <c r="D21" s="202">
        <v>12</v>
      </c>
      <c r="E21" s="199">
        <f>月額・料率設定表!B30</f>
        <v>150000</v>
      </c>
      <c r="F21" s="95">
        <f t="shared" si="1"/>
        <v>5000</v>
      </c>
      <c r="G21" s="96">
        <v>146000</v>
      </c>
      <c r="H21" s="121" t="s">
        <v>33</v>
      </c>
      <c r="I21" s="95">
        <v>155000</v>
      </c>
      <c r="J21" s="100">
        <f>INT($E21*月額・料率設定表!$L$13/1000)</f>
        <v>3975</v>
      </c>
      <c r="K21" s="101">
        <f t="shared" si="2"/>
        <v>5025</v>
      </c>
      <c r="L21" s="102">
        <f>月額・料率設定表!C30</f>
        <v>9000</v>
      </c>
      <c r="M21" s="192">
        <f t="shared" si="3"/>
        <v>11700</v>
      </c>
      <c r="N21" s="100">
        <f t="shared" si="4"/>
        <v>1671</v>
      </c>
      <c r="O21" s="103">
        <f t="shared" si="5"/>
        <v>2105</v>
      </c>
      <c r="P21" s="101">
        <f>月額・料率設定表!F30</f>
        <v>3776</v>
      </c>
      <c r="Q21" s="103">
        <f t="shared" si="6"/>
        <v>4035</v>
      </c>
      <c r="R21" s="192">
        <f>INT($E21*月額・料率設定表!$P$13/1000)</f>
        <v>2190</v>
      </c>
      <c r="S21" s="103">
        <f t="shared" si="7"/>
        <v>2775</v>
      </c>
      <c r="T21" s="103">
        <f>月額・料率設定表!G30</f>
        <v>4965</v>
      </c>
      <c r="U21" s="192">
        <f>INT($E21*月額・料率設定表!$R$13/1000)</f>
        <v>114</v>
      </c>
      <c r="V21" s="103">
        <f t="shared" si="8"/>
        <v>145</v>
      </c>
      <c r="W21" s="101">
        <f>月額・料率設定表!E30</f>
        <v>259</v>
      </c>
      <c r="X21" s="141">
        <f t="shared" si="0"/>
        <v>1350</v>
      </c>
      <c r="Y21" s="96">
        <f t="shared" si="9"/>
        <v>1350</v>
      </c>
      <c r="Z21" s="104">
        <f>月額・料率設定表!H30</f>
        <v>2700</v>
      </c>
      <c r="AA21" s="47">
        <v>12</v>
      </c>
      <c r="AB21" s="52">
        <v>16482.5</v>
      </c>
    </row>
    <row r="22" spans="1:29" s="51" customFormat="1" ht="19.399999999999999" customHeight="1" x14ac:dyDescent="0.2">
      <c r="A22" s="229">
        <f>等級別保険料早見表!J22+等級別保険料早見表!P22</f>
        <v>1904</v>
      </c>
      <c r="B22" s="229">
        <f>等級別保険料早見表!M22</f>
        <v>2336</v>
      </c>
      <c r="C22" s="229">
        <f>等級別保険料早見表!S22</f>
        <v>1440</v>
      </c>
      <c r="D22" s="202">
        <v>13</v>
      </c>
      <c r="E22" s="199">
        <f>月額・料率設定表!B31</f>
        <v>160000</v>
      </c>
      <c r="F22" s="95">
        <f t="shared" si="1"/>
        <v>5330</v>
      </c>
      <c r="G22" s="96">
        <v>155000</v>
      </c>
      <c r="H22" s="121" t="s">
        <v>33</v>
      </c>
      <c r="I22" s="95">
        <v>165000</v>
      </c>
      <c r="J22" s="100">
        <f>INT($E22*月額・料率設定表!$L$13/1000)</f>
        <v>4240</v>
      </c>
      <c r="K22" s="101">
        <f t="shared" si="2"/>
        <v>5360</v>
      </c>
      <c r="L22" s="102">
        <f>月額・料率設定表!C31</f>
        <v>9600</v>
      </c>
      <c r="M22" s="192">
        <f t="shared" si="3"/>
        <v>12480</v>
      </c>
      <c r="N22" s="100">
        <f t="shared" si="4"/>
        <v>1783</v>
      </c>
      <c r="O22" s="103">
        <f t="shared" si="5"/>
        <v>2245</v>
      </c>
      <c r="P22" s="101">
        <f>月額・料率設定表!F31</f>
        <v>4028</v>
      </c>
      <c r="Q22" s="103">
        <f t="shared" si="6"/>
        <v>4304</v>
      </c>
      <c r="R22" s="192">
        <f>INT($E22*月額・料率設定表!$P$13/1000)</f>
        <v>2336</v>
      </c>
      <c r="S22" s="103">
        <f t="shared" si="7"/>
        <v>2960</v>
      </c>
      <c r="T22" s="103">
        <f>月額・料率設定表!G31</f>
        <v>5296</v>
      </c>
      <c r="U22" s="192">
        <f>INT($E22*月額・料率設定表!$R$13/1000)</f>
        <v>121</v>
      </c>
      <c r="V22" s="103">
        <f t="shared" si="8"/>
        <v>155</v>
      </c>
      <c r="W22" s="101">
        <f>月額・料率設定表!E31</f>
        <v>276</v>
      </c>
      <c r="X22" s="141">
        <f t="shared" si="0"/>
        <v>1440</v>
      </c>
      <c r="Y22" s="96">
        <f t="shared" si="9"/>
        <v>1440</v>
      </c>
      <c r="Z22" s="104">
        <f>月額・料率設定表!H31</f>
        <v>2880</v>
      </c>
      <c r="AA22" s="47">
        <v>13</v>
      </c>
      <c r="AB22" s="52">
        <v>17350</v>
      </c>
    </row>
    <row r="23" spans="1:29" s="51" customFormat="1" ht="19.399999999999999" customHeight="1" x14ac:dyDescent="0.2">
      <c r="A23" s="229">
        <f>等級別保険料早見表!J23+等級別保険料早見表!P23</f>
        <v>2023</v>
      </c>
      <c r="B23" s="229">
        <f>等級別保険料早見表!M23</f>
        <v>2482</v>
      </c>
      <c r="C23" s="229">
        <f>等級別保険料早見表!S23</f>
        <v>1530</v>
      </c>
      <c r="D23" s="202">
        <v>14</v>
      </c>
      <c r="E23" s="199">
        <f>月額・料率設定表!B32</f>
        <v>170000</v>
      </c>
      <c r="F23" s="95">
        <f t="shared" si="1"/>
        <v>5670</v>
      </c>
      <c r="G23" s="122">
        <v>165000</v>
      </c>
      <c r="H23" s="98" t="s">
        <v>33</v>
      </c>
      <c r="I23" s="123">
        <v>175000</v>
      </c>
      <c r="J23" s="100">
        <f>INT($E23*月額・料率設定表!$L$13/1000)</f>
        <v>4505</v>
      </c>
      <c r="K23" s="101">
        <f t="shared" si="2"/>
        <v>5695</v>
      </c>
      <c r="L23" s="102">
        <f>月額・料率設定表!C32</f>
        <v>10200</v>
      </c>
      <c r="M23" s="192">
        <f t="shared" si="3"/>
        <v>13260</v>
      </c>
      <c r="N23" s="100">
        <f t="shared" si="4"/>
        <v>1894</v>
      </c>
      <c r="O23" s="103">
        <f t="shared" si="5"/>
        <v>2385</v>
      </c>
      <c r="P23" s="101">
        <f>月額・料率設定表!F32</f>
        <v>4279</v>
      </c>
      <c r="Q23" s="103">
        <f t="shared" si="6"/>
        <v>4573</v>
      </c>
      <c r="R23" s="192">
        <f>INT($E23*月額・料率設定表!$P$13/1000)</f>
        <v>2482</v>
      </c>
      <c r="S23" s="103">
        <f t="shared" si="7"/>
        <v>3145</v>
      </c>
      <c r="T23" s="103">
        <f>月額・料率設定表!G32</f>
        <v>5627</v>
      </c>
      <c r="U23" s="192">
        <f>INT($E23*月額・料率設定表!$R$13/1000)</f>
        <v>129</v>
      </c>
      <c r="V23" s="103">
        <f t="shared" si="8"/>
        <v>165</v>
      </c>
      <c r="W23" s="101">
        <f>月額・料率設定表!E32</f>
        <v>294</v>
      </c>
      <c r="X23" s="141">
        <f t="shared" si="0"/>
        <v>1530</v>
      </c>
      <c r="Y23" s="96">
        <f t="shared" si="9"/>
        <v>1530</v>
      </c>
      <c r="Z23" s="104">
        <f>月額・料率設定表!H32</f>
        <v>3060</v>
      </c>
      <c r="AA23" s="47">
        <v>14</v>
      </c>
      <c r="AB23" s="52">
        <v>19085</v>
      </c>
    </row>
    <row r="24" spans="1:29" s="51" customFormat="1" ht="19.399999999999999" customHeight="1" thickBot="1" x14ac:dyDescent="0.25">
      <c r="A24" s="229">
        <f>等級別保険料早見表!J24+等級別保険料早見表!P24</f>
        <v>2142</v>
      </c>
      <c r="B24" s="229">
        <f>等級別保険料早見表!M24</f>
        <v>2628</v>
      </c>
      <c r="C24" s="229">
        <f>等級別保険料早見表!S24</f>
        <v>1620</v>
      </c>
      <c r="D24" s="203">
        <v>15</v>
      </c>
      <c r="E24" s="200">
        <f>月額・料率設定表!B33</f>
        <v>180000</v>
      </c>
      <c r="F24" s="110">
        <f t="shared" si="1"/>
        <v>6000</v>
      </c>
      <c r="G24" s="119">
        <v>175000</v>
      </c>
      <c r="H24" s="113" t="s">
        <v>33</v>
      </c>
      <c r="I24" s="124">
        <v>185000</v>
      </c>
      <c r="J24" s="115">
        <f>INT($E24*月額・料率設定表!$L$13/1000)</f>
        <v>4770</v>
      </c>
      <c r="K24" s="116">
        <f t="shared" si="2"/>
        <v>6030</v>
      </c>
      <c r="L24" s="117">
        <f>月額・料率設定表!C33</f>
        <v>10800</v>
      </c>
      <c r="M24" s="193">
        <f t="shared" si="3"/>
        <v>14040</v>
      </c>
      <c r="N24" s="115">
        <f t="shared" si="4"/>
        <v>2006</v>
      </c>
      <c r="O24" s="118">
        <f t="shared" si="5"/>
        <v>2525</v>
      </c>
      <c r="P24" s="116">
        <f>月額・料率設定表!F33</f>
        <v>4531</v>
      </c>
      <c r="Q24" s="118">
        <f t="shared" si="6"/>
        <v>4842</v>
      </c>
      <c r="R24" s="193">
        <f>INT($E24*月額・料率設定表!$P$13/1000)</f>
        <v>2628</v>
      </c>
      <c r="S24" s="118">
        <f t="shared" si="7"/>
        <v>3330</v>
      </c>
      <c r="T24" s="118">
        <f>月額・料率設定表!G33</f>
        <v>5958</v>
      </c>
      <c r="U24" s="193">
        <f>INT($E24*月額・料率設定表!$R$13/1000)</f>
        <v>136</v>
      </c>
      <c r="V24" s="118">
        <f t="shared" si="8"/>
        <v>175</v>
      </c>
      <c r="W24" s="116">
        <f>月額・料率設定表!E33</f>
        <v>311</v>
      </c>
      <c r="X24" s="133">
        <f t="shared" si="0"/>
        <v>1620</v>
      </c>
      <c r="Y24" s="119">
        <f t="shared" si="9"/>
        <v>1620</v>
      </c>
      <c r="Z24" s="120">
        <f>月額・料率設定表!H33</f>
        <v>3240</v>
      </c>
      <c r="AA24" s="53">
        <v>15</v>
      </c>
      <c r="AB24" s="54">
        <v>20820</v>
      </c>
    </row>
    <row r="25" spans="1:29" s="51" customFormat="1" ht="19.399999999999999" customHeight="1" x14ac:dyDescent="0.2">
      <c r="A25" s="229">
        <f>等級別保険料早見表!J25+等級別保険料早見表!P25</f>
        <v>2261</v>
      </c>
      <c r="B25" s="229">
        <f>等級別保険料早見表!M25</f>
        <v>2774</v>
      </c>
      <c r="C25" s="229">
        <f>等級別保険料早見表!S25</f>
        <v>1710</v>
      </c>
      <c r="D25" s="202">
        <v>16</v>
      </c>
      <c r="E25" s="199">
        <f>月額・料率設定表!B34</f>
        <v>190000</v>
      </c>
      <c r="F25" s="95">
        <f t="shared" si="1"/>
        <v>6330</v>
      </c>
      <c r="G25" s="96">
        <v>185000</v>
      </c>
      <c r="H25" s="121" t="s">
        <v>33</v>
      </c>
      <c r="I25" s="95">
        <v>195000</v>
      </c>
      <c r="J25" s="100">
        <f>INT($E25*月額・料率設定表!$L$13/1000)</f>
        <v>5035</v>
      </c>
      <c r="K25" s="101">
        <f t="shared" si="2"/>
        <v>6365</v>
      </c>
      <c r="L25" s="102">
        <f>月額・料率設定表!C34</f>
        <v>11400</v>
      </c>
      <c r="M25" s="192">
        <f t="shared" si="3"/>
        <v>14820</v>
      </c>
      <c r="N25" s="100">
        <f t="shared" si="4"/>
        <v>2117</v>
      </c>
      <c r="O25" s="103">
        <f t="shared" si="5"/>
        <v>2666</v>
      </c>
      <c r="P25" s="101">
        <f>月額・料率設定表!F34</f>
        <v>4783</v>
      </c>
      <c r="Q25" s="103">
        <f t="shared" si="6"/>
        <v>5111</v>
      </c>
      <c r="R25" s="192">
        <f>INT($E25*月額・料率設定表!$P$13/1000)</f>
        <v>2774</v>
      </c>
      <c r="S25" s="103">
        <f t="shared" si="7"/>
        <v>3515</v>
      </c>
      <c r="T25" s="103">
        <f>月額・料率設定表!G34</f>
        <v>6289</v>
      </c>
      <c r="U25" s="192">
        <f>INT($E25*月額・料率設定表!$R$13/1000)</f>
        <v>144</v>
      </c>
      <c r="V25" s="103">
        <f t="shared" si="8"/>
        <v>184</v>
      </c>
      <c r="W25" s="101">
        <f>月額・料率設定表!E34</f>
        <v>328</v>
      </c>
      <c r="X25" s="141">
        <f t="shared" si="0"/>
        <v>1710</v>
      </c>
      <c r="Y25" s="96">
        <f t="shared" si="9"/>
        <v>1710</v>
      </c>
      <c r="Z25" s="104">
        <f>月額・料率設定表!H34</f>
        <v>3420</v>
      </c>
      <c r="AA25" s="47">
        <v>16</v>
      </c>
      <c r="AB25" s="49">
        <v>22555</v>
      </c>
    </row>
    <row r="26" spans="1:29" s="51" customFormat="1" ht="19.399999999999999" customHeight="1" x14ac:dyDescent="0.2">
      <c r="A26" s="229">
        <f>等級別保険料早見表!J26+等級別保険料早見表!P26</f>
        <v>2380</v>
      </c>
      <c r="B26" s="229">
        <f>等級別保険料早見表!M26</f>
        <v>2920</v>
      </c>
      <c r="C26" s="229">
        <f>等級別保険料早見表!S26</f>
        <v>1800</v>
      </c>
      <c r="D26" s="202">
        <v>17</v>
      </c>
      <c r="E26" s="199">
        <f>月額・料率設定表!B35</f>
        <v>200000</v>
      </c>
      <c r="F26" s="95">
        <f t="shared" si="1"/>
        <v>6670</v>
      </c>
      <c r="G26" s="96">
        <v>195000</v>
      </c>
      <c r="H26" s="121" t="s">
        <v>33</v>
      </c>
      <c r="I26" s="95">
        <v>210000</v>
      </c>
      <c r="J26" s="100">
        <f>INT($E26*月額・料率設定表!$L$13/1000)</f>
        <v>5300</v>
      </c>
      <c r="K26" s="101">
        <f t="shared" si="2"/>
        <v>6700</v>
      </c>
      <c r="L26" s="102">
        <f>月額・料率設定表!C35</f>
        <v>12000</v>
      </c>
      <c r="M26" s="192">
        <f t="shared" si="3"/>
        <v>15600</v>
      </c>
      <c r="N26" s="100">
        <f t="shared" si="4"/>
        <v>2228</v>
      </c>
      <c r="O26" s="103">
        <f t="shared" si="5"/>
        <v>2806</v>
      </c>
      <c r="P26" s="101">
        <f>月額・料率設定表!F35</f>
        <v>5034</v>
      </c>
      <c r="Q26" s="103">
        <f t="shared" si="6"/>
        <v>5380</v>
      </c>
      <c r="R26" s="192">
        <f>INT($E26*月額・料率設定表!$P$13/1000)</f>
        <v>2920</v>
      </c>
      <c r="S26" s="103">
        <f t="shared" si="7"/>
        <v>3700</v>
      </c>
      <c r="T26" s="103">
        <f>月額・料率設定表!G35</f>
        <v>6620</v>
      </c>
      <c r="U26" s="192">
        <f>INT($E26*月額・料率設定表!$R$13/1000)</f>
        <v>152</v>
      </c>
      <c r="V26" s="103">
        <f t="shared" si="8"/>
        <v>194</v>
      </c>
      <c r="W26" s="101">
        <f>月額・料率設定表!E35</f>
        <v>346</v>
      </c>
      <c r="X26" s="141">
        <f t="shared" si="0"/>
        <v>1800</v>
      </c>
      <c r="Y26" s="96">
        <f t="shared" si="9"/>
        <v>1800</v>
      </c>
      <c r="Z26" s="104">
        <f>月額・料率設定表!H35</f>
        <v>3600</v>
      </c>
      <c r="AA26" s="47">
        <v>17</v>
      </c>
      <c r="AB26" s="52">
        <v>24290</v>
      </c>
    </row>
    <row r="27" spans="1:29" s="51" customFormat="1" ht="19.399999999999999" customHeight="1" x14ac:dyDescent="0.2">
      <c r="A27" s="229">
        <f>等級別保険料早見表!J27+等級別保険料早見表!P27</f>
        <v>2618</v>
      </c>
      <c r="B27" s="229">
        <f>等級別保険料早見表!M27</f>
        <v>3212</v>
      </c>
      <c r="C27" s="229">
        <f>等級別保険料早見表!S27</f>
        <v>1980</v>
      </c>
      <c r="D27" s="202">
        <v>18</v>
      </c>
      <c r="E27" s="199">
        <f>月額・料率設定表!B36</f>
        <v>220000</v>
      </c>
      <c r="F27" s="95">
        <f t="shared" si="1"/>
        <v>7330</v>
      </c>
      <c r="G27" s="96">
        <v>210000</v>
      </c>
      <c r="H27" s="121" t="s">
        <v>33</v>
      </c>
      <c r="I27" s="95">
        <v>230000</v>
      </c>
      <c r="J27" s="100">
        <f>INT($E27*月額・料率設定表!$L$13/1000)</f>
        <v>5830</v>
      </c>
      <c r="K27" s="101">
        <f t="shared" si="2"/>
        <v>7370</v>
      </c>
      <c r="L27" s="102">
        <f>月額・料率設定表!C36</f>
        <v>13200</v>
      </c>
      <c r="M27" s="192">
        <f t="shared" si="3"/>
        <v>17160</v>
      </c>
      <c r="N27" s="100">
        <f t="shared" si="4"/>
        <v>2451</v>
      </c>
      <c r="O27" s="103">
        <f t="shared" si="5"/>
        <v>3087</v>
      </c>
      <c r="P27" s="101">
        <f>月額・料率設定表!F36</f>
        <v>5538</v>
      </c>
      <c r="Q27" s="103">
        <f t="shared" si="6"/>
        <v>5918</v>
      </c>
      <c r="R27" s="192">
        <f>INT($E27*月額・料率設定表!$P$13/1000)</f>
        <v>3212</v>
      </c>
      <c r="S27" s="103">
        <f t="shared" si="7"/>
        <v>4070</v>
      </c>
      <c r="T27" s="103">
        <f>月額・料率設定表!G36</f>
        <v>7282</v>
      </c>
      <c r="U27" s="192">
        <f>INT($E27*月額・料率設定表!$R$13/1000)</f>
        <v>167</v>
      </c>
      <c r="V27" s="103">
        <f t="shared" si="8"/>
        <v>213</v>
      </c>
      <c r="W27" s="101">
        <f>月額・料率設定表!E36</f>
        <v>380</v>
      </c>
      <c r="X27" s="141">
        <f t="shared" si="0"/>
        <v>1980</v>
      </c>
      <c r="Y27" s="96">
        <f t="shared" si="9"/>
        <v>1980</v>
      </c>
      <c r="Z27" s="104">
        <f>月額・料率設定表!H36</f>
        <v>3960</v>
      </c>
      <c r="AA27" s="47">
        <v>18</v>
      </c>
      <c r="AB27" s="52">
        <v>26025</v>
      </c>
    </row>
    <row r="28" spans="1:29" s="51" customFormat="1" ht="19.399999999999999" customHeight="1" x14ac:dyDescent="0.2">
      <c r="A28" s="229">
        <f>等級別保険料早見表!J28+等級別保険料早見表!P28</f>
        <v>2856</v>
      </c>
      <c r="B28" s="229">
        <f>等級別保険料早見表!M28</f>
        <v>3504</v>
      </c>
      <c r="C28" s="229">
        <f>等級別保険料早見表!S28</f>
        <v>2160</v>
      </c>
      <c r="D28" s="202">
        <v>19</v>
      </c>
      <c r="E28" s="199">
        <f>月額・料率設定表!B37</f>
        <v>240000</v>
      </c>
      <c r="F28" s="95">
        <f t="shared" si="1"/>
        <v>8000</v>
      </c>
      <c r="G28" s="122">
        <v>230000</v>
      </c>
      <c r="H28" s="98" t="s">
        <v>33</v>
      </c>
      <c r="I28" s="123">
        <v>250000</v>
      </c>
      <c r="J28" s="100">
        <f>INT($E28*月額・料率設定表!$L$13/1000)</f>
        <v>6360</v>
      </c>
      <c r="K28" s="101">
        <f t="shared" si="2"/>
        <v>8040</v>
      </c>
      <c r="L28" s="102">
        <f>月額・料率設定表!C37</f>
        <v>14400</v>
      </c>
      <c r="M28" s="192">
        <f t="shared" si="3"/>
        <v>18720</v>
      </c>
      <c r="N28" s="100">
        <f t="shared" si="4"/>
        <v>2674</v>
      </c>
      <c r="O28" s="103">
        <f t="shared" si="5"/>
        <v>3367</v>
      </c>
      <c r="P28" s="101">
        <f>月額・料率設定表!F37</f>
        <v>6041</v>
      </c>
      <c r="Q28" s="103">
        <f t="shared" si="6"/>
        <v>6456</v>
      </c>
      <c r="R28" s="192">
        <f>INT($E28*月額・料率設定表!$P$13/1000)</f>
        <v>3504</v>
      </c>
      <c r="S28" s="103">
        <f t="shared" si="7"/>
        <v>4440</v>
      </c>
      <c r="T28" s="103">
        <f>月額・料率設定表!G37</f>
        <v>7944</v>
      </c>
      <c r="U28" s="192">
        <f>INT($E28*月額・料率設定表!$R$13/1000)</f>
        <v>182</v>
      </c>
      <c r="V28" s="103">
        <f t="shared" si="8"/>
        <v>233</v>
      </c>
      <c r="W28" s="101">
        <f>月額・料率設定表!E37</f>
        <v>415</v>
      </c>
      <c r="X28" s="141">
        <f t="shared" si="0"/>
        <v>2160</v>
      </c>
      <c r="Y28" s="96">
        <f t="shared" si="9"/>
        <v>2160</v>
      </c>
      <c r="Z28" s="104">
        <f>月額・料率設定表!H37</f>
        <v>4320</v>
      </c>
      <c r="AA28" s="47">
        <v>19</v>
      </c>
      <c r="AB28" s="52">
        <v>27760</v>
      </c>
    </row>
    <row r="29" spans="1:29" s="51" customFormat="1" ht="19.399999999999999" customHeight="1" thickBot="1" x14ac:dyDescent="0.25">
      <c r="A29" s="229">
        <f>等級別保険料早見表!J29+等級別保険料早見表!P29</f>
        <v>3094</v>
      </c>
      <c r="B29" s="229">
        <f>等級別保険料早見表!M29</f>
        <v>3796</v>
      </c>
      <c r="C29" s="229">
        <f>等級別保険料早見表!S29</f>
        <v>2340</v>
      </c>
      <c r="D29" s="203">
        <v>20</v>
      </c>
      <c r="E29" s="200">
        <f>月額・料率設定表!B38</f>
        <v>260000</v>
      </c>
      <c r="F29" s="110">
        <f t="shared" si="1"/>
        <v>8670</v>
      </c>
      <c r="G29" s="119">
        <v>250000</v>
      </c>
      <c r="H29" s="113" t="s">
        <v>33</v>
      </c>
      <c r="I29" s="124">
        <v>270000</v>
      </c>
      <c r="J29" s="115">
        <f>INT($E29*月額・料率設定表!$L$13/1000)</f>
        <v>6890</v>
      </c>
      <c r="K29" s="116">
        <f t="shared" si="2"/>
        <v>8710</v>
      </c>
      <c r="L29" s="117">
        <f>月額・料率設定表!C38</f>
        <v>15600</v>
      </c>
      <c r="M29" s="193">
        <f t="shared" si="3"/>
        <v>20280</v>
      </c>
      <c r="N29" s="115">
        <f t="shared" si="4"/>
        <v>2897</v>
      </c>
      <c r="O29" s="118">
        <f t="shared" si="5"/>
        <v>3648</v>
      </c>
      <c r="P29" s="116">
        <f>月額・料率設定表!F38</f>
        <v>6545</v>
      </c>
      <c r="Q29" s="118">
        <f t="shared" si="6"/>
        <v>6994</v>
      </c>
      <c r="R29" s="193">
        <f>INT($E29*月額・料率設定表!$P$13/1000)</f>
        <v>3796</v>
      </c>
      <c r="S29" s="118">
        <f t="shared" si="7"/>
        <v>4810</v>
      </c>
      <c r="T29" s="118">
        <f>月額・料率設定表!G38</f>
        <v>8606</v>
      </c>
      <c r="U29" s="193">
        <f>INT($E29*月額・料率設定表!$R$13/1000)</f>
        <v>197</v>
      </c>
      <c r="V29" s="118">
        <f t="shared" si="8"/>
        <v>252</v>
      </c>
      <c r="W29" s="116">
        <f>月額・料率設定表!E38</f>
        <v>449</v>
      </c>
      <c r="X29" s="133">
        <f t="shared" si="0"/>
        <v>2340</v>
      </c>
      <c r="Y29" s="119">
        <f t="shared" si="9"/>
        <v>2340</v>
      </c>
      <c r="Z29" s="120">
        <f>月額・料率設定表!H38</f>
        <v>4680</v>
      </c>
      <c r="AA29" s="53">
        <v>20</v>
      </c>
      <c r="AB29" s="54">
        <v>29495</v>
      </c>
    </row>
    <row r="30" spans="1:29" s="51" customFormat="1" ht="19.399999999999999" customHeight="1" x14ac:dyDescent="0.2">
      <c r="A30" s="229">
        <f>等級別保険料早見表!J30+等級別保険料早見表!P30</f>
        <v>3332</v>
      </c>
      <c r="B30" s="229">
        <f>等級別保険料早見表!M30</f>
        <v>4088</v>
      </c>
      <c r="C30" s="229">
        <f>等級別保険料早見表!S30</f>
        <v>2520</v>
      </c>
      <c r="D30" s="202">
        <v>21</v>
      </c>
      <c r="E30" s="199">
        <f>月額・料率設定表!B39</f>
        <v>280000</v>
      </c>
      <c r="F30" s="95">
        <f t="shared" si="1"/>
        <v>9330</v>
      </c>
      <c r="G30" s="96">
        <v>270000</v>
      </c>
      <c r="H30" s="121" t="s">
        <v>33</v>
      </c>
      <c r="I30" s="95">
        <v>290000</v>
      </c>
      <c r="J30" s="100">
        <f>INT($E30*月額・料率設定表!$L$13/1000)</f>
        <v>7420</v>
      </c>
      <c r="K30" s="101">
        <f t="shared" si="2"/>
        <v>9380</v>
      </c>
      <c r="L30" s="102">
        <f>月額・料率設定表!C39</f>
        <v>16800</v>
      </c>
      <c r="M30" s="192">
        <f t="shared" si="3"/>
        <v>21840</v>
      </c>
      <c r="N30" s="100">
        <f t="shared" si="4"/>
        <v>3120</v>
      </c>
      <c r="O30" s="103">
        <f t="shared" si="5"/>
        <v>3928</v>
      </c>
      <c r="P30" s="101">
        <f>月額・料率設定表!F39</f>
        <v>7048</v>
      </c>
      <c r="Q30" s="103">
        <f t="shared" si="6"/>
        <v>7532</v>
      </c>
      <c r="R30" s="192">
        <f>INT($E30*月額・料率設定表!$P$13/1000)</f>
        <v>4088</v>
      </c>
      <c r="S30" s="103">
        <f t="shared" si="7"/>
        <v>5180</v>
      </c>
      <c r="T30" s="103">
        <f>月額・料率設定表!G39</f>
        <v>9268</v>
      </c>
      <c r="U30" s="192">
        <f>INT($E30*月額・料率設定表!$R$13/1000)</f>
        <v>212</v>
      </c>
      <c r="V30" s="103">
        <f t="shared" si="8"/>
        <v>272</v>
      </c>
      <c r="W30" s="101">
        <f>月額・料率設定表!E39</f>
        <v>484</v>
      </c>
      <c r="X30" s="141">
        <f t="shared" si="0"/>
        <v>2520</v>
      </c>
      <c r="Y30" s="96">
        <f t="shared" si="9"/>
        <v>2520</v>
      </c>
      <c r="Z30" s="104">
        <f>月額・料率設定表!H39</f>
        <v>5040</v>
      </c>
      <c r="AA30" s="47">
        <v>21</v>
      </c>
      <c r="AB30" s="49">
        <v>31230</v>
      </c>
    </row>
    <row r="31" spans="1:29" s="51" customFormat="1" ht="19.399999999999999" customHeight="1" x14ac:dyDescent="0.2">
      <c r="A31" s="229">
        <f>等級別保険料早見表!J31+等級別保険料早見表!P31</f>
        <v>3570</v>
      </c>
      <c r="B31" s="229">
        <f>等級別保険料早見表!M31</f>
        <v>4380</v>
      </c>
      <c r="C31" s="229">
        <f>等級別保険料早見表!S31</f>
        <v>2700</v>
      </c>
      <c r="D31" s="202">
        <v>22</v>
      </c>
      <c r="E31" s="199">
        <f>月額・料率設定表!B40</f>
        <v>300000</v>
      </c>
      <c r="F31" s="95">
        <f t="shared" si="1"/>
        <v>10000</v>
      </c>
      <c r="G31" s="96">
        <v>290000</v>
      </c>
      <c r="H31" s="121" t="s">
        <v>33</v>
      </c>
      <c r="I31" s="95">
        <v>310000</v>
      </c>
      <c r="J31" s="100">
        <f>INT($E31*月額・料率設定表!$L$13/1000)</f>
        <v>7950</v>
      </c>
      <c r="K31" s="101">
        <f t="shared" si="2"/>
        <v>10050</v>
      </c>
      <c r="L31" s="102">
        <f>月額・料率設定表!C40</f>
        <v>18000</v>
      </c>
      <c r="M31" s="192">
        <f t="shared" si="3"/>
        <v>23400</v>
      </c>
      <c r="N31" s="100">
        <f t="shared" si="4"/>
        <v>3342</v>
      </c>
      <c r="O31" s="103">
        <f t="shared" si="5"/>
        <v>4209</v>
      </c>
      <c r="P31" s="101">
        <f>月額・料率設定表!F40</f>
        <v>7551</v>
      </c>
      <c r="Q31" s="103">
        <f t="shared" si="6"/>
        <v>8070</v>
      </c>
      <c r="R31" s="192">
        <f>INT($E31*月額・料率設定表!$P$13/1000)</f>
        <v>4380</v>
      </c>
      <c r="S31" s="103">
        <f t="shared" si="7"/>
        <v>5550</v>
      </c>
      <c r="T31" s="103">
        <f>月額・料率設定表!G40</f>
        <v>9930</v>
      </c>
      <c r="U31" s="192">
        <f>INT($E31*月額・料率設定表!$R$13/1000)</f>
        <v>228</v>
      </c>
      <c r="V31" s="103">
        <f t="shared" si="8"/>
        <v>291</v>
      </c>
      <c r="W31" s="101">
        <f>月額・料率設定表!E40</f>
        <v>519</v>
      </c>
      <c r="X31" s="141">
        <f t="shared" si="0"/>
        <v>2700</v>
      </c>
      <c r="Y31" s="96">
        <f t="shared" si="9"/>
        <v>2700</v>
      </c>
      <c r="Z31" s="104">
        <f>月額・料率設定表!H40</f>
        <v>5400</v>
      </c>
      <c r="AA31" s="47">
        <v>22</v>
      </c>
      <c r="AB31" s="52">
        <v>32965</v>
      </c>
    </row>
    <row r="32" spans="1:29" s="51" customFormat="1" ht="19.399999999999999" customHeight="1" x14ac:dyDescent="0.2">
      <c r="A32" s="229">
        <f>等級別保険料早見表!J32+等級別保険料早見表!P32</f>
        <v>3808</v>
      </c>
      <c r="B32" s="229">
        <f>等級別保険料早見表!M32</f>
        <v>4672</v>
      </c>
      <c r="C32" s="229">
        <f>等級別保険料早見表!S32</f>
        <v>2880</v>
      </c>
      <c r="D32" s="202">
        <v>23</v>
      </c>
      <c r="E32" s="199">
        <f>月額・料率設定表!B41</f>
        <v>320000</v>
      </c>
      <c r="F32" s="95">
        <f t="shared" si="1"/>
        <v>10670</v>
      </c>
      <c r="G32" s="96">
        <v>310000</v>
      </c>
      <c r="H32" s="121" t="s">
        <v>33</v>
      </c>
      <c r="I32" s="95">
        <v>330000</v>
      </c>
      <c r="J32" s="100">
        <f>INT($E32*月額・料率設定表!$L$13/1000)</f>
        <v>8480</v>
      </c>
      <c r="K32" s="101">
        <f t="shared" si="2"/>
        <v>10720</v>
      </c>
      <c r="L32" s="102">
        <f>月額・料率設定表!C41</f>
        <v>19200</v>
      </c>
      <c r="M32" s="192">
        <f t="shared" si="3"/>
        <v>24960</v>
      </c>
      <c r="N32" s="100">
        <f t="shared" si="4"/>
        <v>3565</v>
      </c>
      <c r="O32" s="103">
        <f t="shared" si="5"/>
        <v>4490</v>
      </c>
      <c r="P32" s="101">
        <f>月額・料率設定表!F41</f>
        <v>8055</v>
      </c>
      <c r="Q32" s="103">
        <f t="shared" si="6"/>
        <v>8608</v>
      </c>
      <c r="R32" s="192">
        <f>INT($E32*月額・料率設定表!$P$13/1000)</f>
        <v>4672</v>
      </c>
      <c r="S32" s="103">
        <f t="shared" si="7"/>
        <v>5920</v>
      </c>
      <c r="T32" s="103">
        <f>月額・料率設定表!G41</f>
        <v>10592</v>
      </c>
      <c r="U32" s="192">
        <f>INT($E32*月額・料率設定表!$R$13/1000)</f>
        <v>243</v>
      </c>
      <c r="V32" s="103">
        <f t="shared" si="8"/>
        <v>310</v>
      </c>
      <c r="W32" s="101">
        <f>月額・料率設定表!E41</f>
        <v>553</v>
      </c>
      <c r="X32" s="141">
        <f t="shared" si="0"/>
        <v>2880</v>
      </c>
      <c r="Y32" s="96">
        <f t="shared" si="9"/>
        <v>2880</v>
      </c>
      <c r="Z32" s="104">
        <f>月額・料率設定表!H41</f>
        <v>5760</v>
      </c>
      <c r="AA32" s="47">
        <v>23</v>
      </c>
      <c r="AB32" s="52">
        <v>35567.5</v>
      </c>
    </row>
    <row r="33" spans="1:30" s="51" customFormat="1" ht="19.399999999999999" customHeight="1" x14ac:dyDescent="0.2">
      <c r="A33" s="229">
        <f>等級別保険料早見表!J33+等級別保険料早見表!P33</f>
        <v>4046</v>
      </c>
      <c r="B33" s="229">
        <f>等級別保険料早見表!M33</f>
        <v>4964</v>
      </c>
      <c r="C33" s="229">
        <f>等級別保険料早見表!S33</f>
        <v>3060</v>
      </c>
      <c r="D33" s="202">
        <v>24</v>
      </c>
      <c r="E33" s="199">
        <f>月額・料率設定表!B42</f>
        <v>340000</v>
      </c>
      <c r="F33" s="95">
        <f t="shared" si="1"/>
        <v>11330</v>
      </c>
      <c r="G33" s="122">
        <v>330000</v>
      </c>
      <c r="H33" s="98" t="s">
        <v>33</v>
      </c>
      <c r="I33" s="123">
        <v>350000</v>
      </c>
      <c r="J33" s="100">
        <f>INT($E33*月額・料率設定表!$L$13/1000)</f>
        <v>9010</v>
      </c>
      <c r="K33" s="101">
        <f t="shared" si="2"/>
        <v>11390</v>
      </c>
      <c r="L33" s="102">
        <f>月額・料率設定表!C42</f>
        <v>20400</v>
      </c>
      <c r="M33" s="192">
        <f t="shared" si="3"/>
        <v>26520</v>
      </c>
      <c r="N33" s="100">
        <f t="shared" si="4"/>
        <v>3788</v>
      </c>
      <c r="O33" s="103">
        <f t="shared" si="5"/>
        <v>4770</v>
      </c>
      <c r="P33" s="101">
        <f>月額・料率設定表!F42</f>
        <v>8558</v>
      </c>
      <c r="Q33" s="103">
        <f t="shared" si="6"/>
        <v>9146</v>
      </c>
      <c r="R33" s="192">
        <f>INT($E33*月額・料率設定表!$P$13/1000)</f>
        <v>4964</v>
      </c>
      <c r="S33" s="103">
        <f t="shared" si="7"/>
        <v>6290</v>
      </c>
      <c r="T33" s="103">
        <f>月額・料率設定表!G42</f>
        <v>11254</v>
      </c>
      <c r="U33" s="192">
        <f>INT($E33*月額・料率設定表!$R$13/1000)</f>
        <v>258</v>
      </c>
      <c r="V33" s="103">
        <f t="shared" si="8"/>
        <v>330</v>
      </c>
      <c r="W33" s="101">
        <f>月額・料率設定表!E42</f>
        <v>588</v>
      </c>
      <c r="X33" s="141">
        <f t="shared" si="0"/>
        <v>3060</v>
      </c>
      <c r="Y33" s="96">
        <f t="shared" si="9"/>
        <v>3060</v>
      </c>
      <c r="Z33" s="104">
        <f>月額・料率設定表!H42</f>
        <v>6120</v>
      </c>
      <c r="AA33" s="47">
        <v>24</v>
      </c>
      <c r="AB33" s="52">
        <v>38170</v>
      </c>
    </row>
    <row r="34" spans="1:30" s="51" customFormat="1" ht="19.399999999999999" customHeight="1" thickBot="1" x14ac:dyDescent="0.25">
      <c r="A34" s="229">
        <f>等級別保険料早見表!J34+等級別保険料早見表!P34</f>
        <v>4284</v>
      </c>
      <c r="B34" s="229">
        <f>等級別保険料早見表!M34</f>
        <v>5256</v>
      </c>
      <c r="C34" s="229">
        <f>等級別保険料早見表!S34</f>
        <v>3240</v>
      </c>
      <c r="D34" s="203">
        <v>25</v>
      </c>
      <c r="E34" s="200">
        <f>月額・料率設定表!B43</f>
        <v>360000</v>
      </c>
      <c r="F34" s="110">
        <f t="shared" si="1"/>
        <v>12000</v>
      </c>
      <c r="G34" s="119">
        <v>350000</v>
      </c>
      <c r="H34" s="113" t="s">
        <v>33</v>
      </c>
      <c r="I34" s="124">
        <v>370000</v>
      </c>
      <c r="J34" s="115">
        <f>INT($E34*月額・料率設定表!$L$13/1000)</f>
        <v>9540</v>
      </c>
      <c r="K34" s="116">
        <f t="shared" si="2"/>
        <v>12060</v>
      </c>
      <c r="L34" s="117">
        <f>月額・料率設定表!C43</f>
        <v>21600</v>
      </c>
      <c r="M34" s="193">
        <f t="shared" si="3"/>
        <v>28080</v>
      </c>
      <c r="N34" s="115">
        <f t="shared" si="4"/>
        <v>4011</v>
      </c>
      <c r="O34" s="118">
        <f t="shared" si="5"/>
        <v>5051</v>
      </c>
      <c r="P34" s="116">
        <f>月額・料率設定表!F43</f>
        <v>9062</v>
      </c>
      <c r="Q34" s="118">
        <f t="shared" si="6"/>
        <v>9684</v>
      </c>
      <c r="R34" s="193">
        <f>INT($E34*月額・料率設定表!$P$13/1000)</f>
        <v>5256</v>
      </c>
      <c r="S34" s="118">
        <f t="shared" si="7"/>
        <v>6660</v>
      </c>
      <c r="T34" s="118">
        <f>月額・料率設定表!G43</f>
        <v>11916</v>
      </c>
      <c r="U34" s="193">
        <f>INT($E34*月額・料率設定表!$R$13/1000)</f>
        <v>273</v>
      </c>
      <c r="V34" s="118">
        <f t="shared" si="8"/>
        <v>349</v>
      </c>
      <c r="W34" s="116">
        <f>月額・料率設定表!E43</f>
        <v>622</v>
      </c>
      <c r="X34" s="133">
        <f t="shared" si="0"/>
        <v>3240</v>
      </c>
      <c r="Y34" s="119">
        <f t="shared" si="9"/>
        <v>3240</v>
      </c>
      <c r="Z34" s="120">
        <f>月額・料率設定表!H43</f>
        <v>6480</v>
      </c>
      <c r="AA34" s="53">
        <v>25</v>
      </c>
      <c r="AB34" s="54">
        <v>40772.5</v>
      </c>
    </row>
    <row r="35" spans="1:30" s="51" customFormat="1" ht="19.399999999999999" customHeight="1" x14ac:dyDescent="0.2">
      <c r="A35" s="229">
        <f>等級別保険料早見表!J35+等級別保険料早見表!P35</f>
        <v>4522</v>
      </c>
      <c r="B35" s="229">
        <f>等級別保険料早見表!M35</f>
        <v>5548</v>
      </c>
      <c r="C35" s="229">
        <f>等級別保険料早見表!S35</f>
        <v>3420</v>
      </c>
      <c r="D35" s="202">
        <v>26</v>
      </c>
      <c r="E35" s="199">
        <f>月額・料率設定表!B44</f>
        <v>380000</v>
      </c>
      <c r="F35" s="95">
        <f t="shared" si="1"/>
        <v>12670</v>
      </c>
      <c r="G35" s="96">
        <v>370000</v>
      </c>
      <c r="H35" s="121" t="s">
        <v>33</v>
      </c>
      <c r="I35" s="95">
        <v>395000</v>
      </c>
      <c r="J35" s="100">
        <f>INT($E35*月額・料率設定表!$L$13/1000)</f>
        <v>10070</v>
      </c>
      <c r="K35" s="101">
        <f t="shared" si="2"/>
        <v>12730</v>
      </c>
      <c r="L35" s="102">
        <f>月額・料率設定表!C44</f>
        <v>22800</v>
      </c>
      <c r="M35" s="192">
        <f t="shared" si="3"/>
        <v>29640</v>
      </c>
      <c r="N35" s="100">
        <f t="shared" si="4"/>
        <v>4234</v>
      </c>
      <c r="O35" s="103">
        <f t="shared" si="5"/>
        <v>5331</v>
      </c>
      <c r="P35" s="101">
        <f>月額・料率設定表!F44</f>
        <v>9565</v>
      </c>
      <c r="Q35" s="103">
        <f t="shared" si="6"/>
        <v>10222</v>
      </c>
      <c r="R35" s="192">
        <f>INT($E35*月額・料率設定表!$P$13/1000)</f>
        <v>5548</v>
      </c>
      <c r="S35" s="103">
        <f t="shared" si="7"/>
        <v>7030</v>
      </c>
      <c r="T35" s="103">
        <f>月額・料率設定表!G44</f>
        <v>12578</v>
      </c>
      <c r="U35" s="192">
        <f>INT($E35*月額・料率設定表!$R$13/1000)</f>
        <v>288</v>
      </c>
      <c r="V35" s="103">
        <f t="shared" si="8"/>
        <v>369</v>
      </c>
      <c r="W35" s="101">
        <f>月額・料率設定表!E44</f>
        <v>657</v>
      </c>
      <c r="X35" s="141">
        <f t="shared" si="0"/>
        <v>3420</v>
      </c>
      <c r="Y35" s="96">
        <f t="shared" si="9"/>
        <v>3420</v>
      </c>
      <c r="Z35" s="104">
        <f>月額・料率設定表!H44</f>
        <v>6840</v>
      </c>
      <c r="AA35" s="47">
        <v>26</v>
      </c>
      <c r="AB35" s="49">
        <v>43375</v>
      </c>
    </row>
    <row r="36" spans="1:30" s="51" customFormat="1" ht="19.399999999999999" customHeight="1" x14ac:dyDescent="0.2">
      <c r="A36" s="229">
        <f>等級別保険料早見表!J36+等級別保険料早見表!P36</f>
        <v>4879</v>
      </c>
      <c r="B36" s="229">
        <f>等級別保険料早見表!M36</f>
        <v>5986</v>
      </c>
      <c r="C36" s="229">
        <f>等級別保険料早見表!S36</f>
        <v>3690</v>
      </c>
      <c r="D36" s="202">
        <v>27</v>
      </c>
      <c r="E36" s="199">
        <f>月額・料率設定表!B45</f>
        <v>410000</v>
      </c>
      <c r="F36" s="95">
        <f t="shared" si="1"/>
        <v>13670</v>
      </c>
      <c r="G36" s="96">
        <v>395000</v>
      </c>
      <c r="H36" s="121" t="s">
        <v>33</v>
      </c>
      <c r="I36" s="95">
        <v>425000</v>
      </c>
      <c r="J36" s="100">
        <f>INT($E36*月額・料率設定表!$L$13/1000)</f>
        <v>10865</v>
      </c>
      <c r="K36" s="101">
        <f t="shared" si="2"/>
        <v>13735</v>
      </c>
      <c r="L36" s="102">
        <f>月額・料率設定表!C45</f>
        <v>24600</v>
      </c>
      <c r="M36" s="192">
        <f t="shared" si="3"/>
        <v>31980</v>
      </c>
      <c r="N36" s="100">
        <f t="shared" si="4"/>
        <v>4568</v>
      </c>
      <c r="O36" s="103">
        <f t="shared" si="5"/>
        <v>5752</v>
      </c>
      <c r="P36" s="101">
        <f>月額・料率設定表!F45</f>
        <v>10320</v>
      </c>
      <c r="Q36" s="103">
        <f t="shared" si="6"/>
        <v>11029</v>
      </c>
      <c r="R36" s="192">
        <f>INT($E36*月額・料率設定表!$P$13/1000)</f>
        <v>5986</v>
      </c>
      <c r="S36" s="103">
        <f t="shared" si="7"/>
        <v>7585</v>
      </c>
      <c r="T36" s="103">
        <f>月額・料率設定表!G45</f>
        <v>13571</v>
      </c>
      <c r="U36" s="192">
        <f>INT($E36*月額・料率設定表!$R$13/1000)</f>
        <v>311</v>
      </c>
      <c r="V36" s="103">
        <f t="shared" si="8"/>
        <v>398</v>
      </c>
      <c r="W36" s="101">
        <f>月額・料率設定表!E45</f>
        <v>709</v>
      </c>
      <c r="X36" s="141">
        <f t="shared" si="0"/>
        <v>3690</v>
      </c>
      <c r="Y36" s="96">
        <f t="shared" si="9"/>
        <v>3690</v>
      </c>
      <c r="Z36" s="104">
        <f>月額・料率設定表!H45</f>
        <v>7380</v>
      </c>
      <c r="AA36" s="47">
        <v>27</v>
      </c>
      <c r="AB36" s="52">
        <v>45977.5</v>
      </c>
    </row>
    <row r="37" spans="1:30" s="51" customFormat="1" ht="19.399999999999999" customHeight="1" x14ac:dyDescent="0.2">
      <c r="A37" s="229">
        <f>等級別保険料早見表!J37+等級別保険料早見表!P37</f>
        <v>5236</v>
      </c>
      <c r="B37" s="229">
        <f>等級別保険料早見表!M37</f>
        <v>6424</v>
      </c>
      <c r="C37" s="229">
        <f>等級別保険料早見表!S37</f>
        <v>3960</v>
      </c>
      <c r="D37" s="202">
        <v>28</v>
      </c>
      <c r="E37" s="199">
        <f>月額・料率設定表!B46</f>
        <v>440000</v>
      </c>
      <c r="F37" s="95">
        <f t="shared" si="1"/>
        <v>14670</v>
      </c>
      <c r="G37" s="96">
        <v>425000</v>
      </c>
      <c r="H37" s="121" t="s">
        <v>33</v>
      </c>
      <c r="I37" s="95">
        <v>455000</v>
      </c>
      <c r="J37" s="100">
        <f>INT($E37*月額・料率設定表!$L$13/1000)</f>
        <v>11660</v>
      </c>
      <c r="K37" s="101">
        <f t="shared" si="2"/>
        <v>14740</v>
      </c>
      <c r="L37" s="102">
        <f>月額・料率設定表!C46</f>
        <v>26400</v>
      </c>
      <c r="M37" s="192">
        <f t="shared" si="3"/>
        <v>34320</v>
      </c>
      <c r="N37" s="100">
        <f t="shared" si="4"/>
        <v>4902</v>
      </c>
      <c r="O37" s="103">
        <f t="shared" si="5"/>
        <v>6173</v>
      </c>
      <c r="P37" s="101">
        <f>月額・料率設定表!F46</f>
        <v>11075</v>
      </c>
      <c r="Q37" s="103">
        <f t="shared" si="6"/>
        <v>11836</v>
      </c>
      <c r="R37" s="192">
        <f>INT($E37*月額・料率設定表!$P$13/1000)</f>
        <v>6424</v>
      </c>
      <c r="S37" s="103">
        <f t="shared" si="7"/>
        <v>8140</v>
      </c>
      <c r="T37" s="103">
        <f>月額・料率設定表!G46</f>
        <v>14564</v>
      </c>
      <c r="U37" s="192">
        <f>INT($E37*月額・料率設定表!$R$13/1000)</f>
        <v>334</v>
      </c>
      <c r="V37" s="103">
        <f t="shared" si="8"/>
        <v>427</v>
      </c>
      <c r="W37" s="101">
        <f>月額・料率設定表!E46</f>
        <v>761</v>
      </c>
      <c r="X37" s="141">
        <f t="shared" si="0"/>
        <v>3960</v>
      </c>
      <c r="Y37" s="96">
        <f t="shared" si="9"/>
        <v>3960</v>
      </c>
      <c r="Z37" s="104">
        <f>月額・料率設定表!H46</f>
        <v>7920</v>
      </c>
      <c r="AA37" s="47">
        <v>28</v>
      </c>
      <c r="AB37" s="52">
        <v>48580</v>
      </c>
    </row>
    <row r="38" spans="1:30" s="51" customFormat="1" ht="19.399999999999999" customHeight="1" x14ac:dyDescent="0.2">
      <c r="A38" s="229">
        <f>等級別保険料早見表!J38+等級別保険料早見表!P38</f>
        <v>5593</v>
      </c>
      <c r="B38" s="229">
        <f>等級別保険料早見表!M38</f>
        <v>6862</v>
      </c>
      <c r="C38" s="229">
        <f>等級別保険料早見表!S38</f>
        <v>4230</v>
      </c>
      <c r="D38" s="202">
        <v>29</v>
      </c>
      <c r="E38" s="199">
        <f>月額・料率設定表!B47</f>
        <v>470000</v>
      </c>
      <c r="F38" s="95">
        <f t="shared" si="1"/>
        <v>15670</v>
      </c>
      <c r="G38" s="122">
        <v>455000</v>
      </c>
      <c r="H38" s="98" t="s">
        <v>33</v>
      </c>
      <c r="I38" s="123">
        <v>485000</v>
      </c>
      <c r="J38" s="100">
        <f>INT($E38*月額・料率設定表!$L$13/1000)</f>
        <v>12455</v>
      </c>
      <c r="K38" s="101">
        <f t="shared" si="2"/>
        <v>15745</v>
      </c>
      <c r="L38" s="102">
        <f>月額・料率設定表!C47</f>
        <v>28200</v>
      </c>
      <c r="M38" s="192">
        <f t="shared" si="3"/>
        <v>36660</v>
      </c>
      <c r="N38" s="100">
        <f t="shared" si="4"/>
        <v>5236</v>
      </c>
      <c r="O38" s="103">
        <f t="shared" si="5"/>
        <v>6594</v>
      </c>
      <c r="P38" s="101">
        <f>月額・料率設定表!F47</f>
        <v>11830</v>
      </c>
      <c r="Q38" s="103">
        <f t="shared" si="6"/>
        <v>12643</v>
      </c>
      <c r="R38" s="192">
        <f>INT($E38*月額・料率設定表!$P$13/1000)</f>
        <v>6862</v>
      </c>
      <c r="S38" s="103">
        <f t="shared" si="7"/>
        <v>8695</v>
      </c>
      <c r="T38" s="103">
        <f>月額・料率設定表!G47</f>
        <v>15557</v>
      </c>
      <c r="U38" s="192">
        <f>INT($E38*月額・料率設定表!$R$13/1000)</f>
        <v>357</v>
      </c>
      <c r="V38" s="103">
        <f t="shared" si="8"/>
        <v>456</v>
      </c>
      <c r="W38" s="101">
        <f>月額・料率設定表!E47</f>
        <v>813</v>
      </c>
      <c r="X38" s="141">
        <f t="shared" si="0"/>
        <v>4230</v>
      </c>
      <c r="Y38" s="96">
        <f t="shared" si="9"/>
        <v>4230</v>
      </c>
      <c r="Z38" s="104">
        <f>月額・料率設定表!H47</f>
        <v>8460</v>
      </c>
      <c r="AA38" s="47">
        <v>29</v>
      </c>
      <c r="AB38" s="52">
        <v>51182.5</v>
      </c>
    </row>
    <row r="39" spans="1:30" s="51" customFormat="1" ht="19.399999999999999" customHeight="1" thickBot="1" x14ac:dyDescent="0.25">
      <c r="A39" s="229">
        <f>等級別保険料早見表!J39+等級別保険料早見表!P39</f>
        <v>5950</v>
      </c>
      <c r="B39" s="229">
        <f>等級別保険料早見表!M39</f>
        <v>7300</v>
      </c>
      <c r="C39" s="229">
        <f>等級別保険料早見表!S39</f>
        <v>4500</v>
      </c>
      <c r="D39" s="203">
        <v>30</v>
      </c>
      <c r="E39" s="200">
        <f>月額・料率設定表!B48</f>
        <v>500000</v>
      </c>
      <c r="F39" s="110">
        <f t="shared" si="1"/>
        <v>16670</v>
      </c>
      <c r="G39" s="119">
        <v>485000</v>
      </c>
      <c r="H39" s="113" t="s">
        <v>33</v>
      </c>
      <c r="I39" s="124">
        <v>515000</v>
      </c>
      <c r="J39" s="115">
        <f>INT($E39*月額・料率設定表!$L$13/1000)</f>
        <v>13250</v>
      </c>
      <c r="K39" s="116">
        <f t="shared" si="2"/>
        <v>16750</v>
      </c>
      <c r="L39" s="117">
        <f>月額・料率設定表!C48</f>
        <v>30000</v>
      </c>
      <c r="M39" s="193">
        <f t="shared" si="3"/>
        <v>39000</v>
      </c>
      <c r="N39" s="115">
        <f t="shared" si="4"/>
        <v>5570</v>
      </c>
      <c r="O39" s="118">
        <f t="shared" si="5"/>
        <v>7015</v>
      </c>
      <c r="P39" s="116">
        <f>月額・料率設定表!F48</f>
        <v>12585</v>
      </c>
      <c r="Q39" s="118">
        <f t="shared" si="6"/>
        <v>13450</v>
      </c>
      <c r="R39" s="193">
        <f>INT($E39*月額・料率設定表!$P$13/1000)</f>
        <v>7300</v>
      </c>
      <c r="S39" s="118">
        <f t="shared" si="7"/>
        <v>9250</v>
      </c>
      <c r="T39" s="118">
        <f>月額・料率設定表!G48</f>
        <v>16550</v>
      </c>
      <c r="U39" s="193">
        <f>INT($E39*月額・料率設定表!$R$13/1000)</f>
        <v>380</v>
      </c>
      <c r="V39" s="118">
        <f t="shared" si="8"/>
        <v>485</v>
      </c>
      <c r="W39" s="116">
        <f>月額・料率設定表!E48</f>
        <v>865</v>
      </c>
      <c r="X39" s="133">
        <f t="shared" si="0"/>
        <v>4500</v>
      </c>
      <c r="Y39" s="119">
        <f t="shared" si="9"/>
        <v>4500</v>
      </c>
      <c r="Z39" s="120">
        <f>月額・料率設定表!H48</f>
        <v>9000</v>
      </c>
      <c r="AA39" s="53">
        <v>30</v>
      </c>
      <c r="AB39" s="55">
        <v>53785</v>
      </c>
    </row>
    <row r="40" spans="1:30" s="51" customFormat="1" ht="19.399999999999999" customHeight="1" x14ac:dyDescent="0.2">
      <c r="A40" s="229">
        <f>等級別保険料早見表!J40+等級別保険料早見表!P40</f>
        <v>6307</v>
      </c>
      <c r="B40" s="229">
        <f>等級別保険料早見表!M40</f>
        <v>7738</v>
      </c>
      <c r="C40" s="229">
        <f>等級別保険料早見表!S40</f>
        <v>4770</v>
      </c>
      <c r="D40" s="202">
        <v>31</v>
      </c>
      <c r="E40" s="199">
        <f>月額・料率設定表!B49</f>
        <v>530000</v>
      </c>
      <c r="F40" s="95">
        <f t="shared" si="1"/>
        <v>17670</v>
      </c>
      <c r="G40" s="96">
        <v>515000</v>
      </c>
      <c r="H40" s="121" t="s">
        <v>33</v>
      </c>
      <c r="I40" s="95">
        <v>545000</v>
      </c>
      <c r="J40" s="100">
        <f>INT($E40*月額・料率設定表!$L$13/1000)</f>
        <v>14045</v>
      </c>
      <c r="K40" s="101">
        <f t="shared" si="2"/>
        <v>17755</v>
      </c>
      <c r="L40" s="102">
        <f>月額・料率設定表!C49</f>
        <v>31800</v>
      </c>
      <c r="M40" s="192">
        <f t="shared" si="3"/>
        <v>41340</v>
      </c>
      <c r="N40" s="100">
        <f t="shared" si="4"/>
        <v>5905</v>
      </c>
      <c r="O40" s="103">
        <f t="shared" si="5"/>
        <v>7436</v>
      </c>
      <c r="P40" s="101">
        <f>月額・料率設定表!F49</f>
        <v>13341</v>
      </c>
      <c r="Q40" s="103">
        <f t="shared" si="6"/>
        <v>14257</v>
      </c>
      <c r="R40" s="192">
        <f>INT($E40*月額・料率設定表!$P$13/1000)</f>
        <v>7738</v>
      </c>
      <c r="S40" s="103">
        <f t="shared" si="7"/>
        <v>9805</v>
      </c>
      <c r="T40" s="103">
        <f>月額・料率設定表!G49</f>
        <v>17543</v>
      </c>
      <c r="U40" s="192">
        <f>INT($E40*月額・料率設定表!$R$13/1000)</f>
        <v>402</v>
      </c>
      <c r="V40" s="103">
        <f t="shared" si="8"/>
        <v>514</v>
      </c>
      <c r="W40" s="101">
        <f>月額・料率設定表!E49</f>
        <v>916</v>
      </c>
      <c r="X40" s="141">
        <f t="shared" si="0"/>
        <v>4770</v>
      </c>
      <c r="Y40" s="96">
        <f t="shared" si="9"/>
        <v>4770</v>
      </c>
      <c r="Z40" s="104">
        <f>月額・料率設定表!H49</f>
        <v>9540</v>
      </c>
      <c r="AA40" s="48"/>
      <c r="AB40" s="49"/>
    </row>
    <row r="41" spans="1:30" s="51" customFormat="1" ht="19.399999999999999" customHeight="1" x14ac:dyDescent="0.2">
      <c r="A41" s="229">
        <f>等級別保険料早見表!J41+等級別保険料早見表!P41</f>
        <v>6664</v>
      </c>
      <c r="B41" s="229">
        <f>等級別保険料早見表!M41</f>
        <v>8176</v>
      </c>
      <c r="C41" s="229">
        <f>等級別保険料早見表!S41</f>
        <v>5040</v>
      </c>
      <c r="D41" s="202">
        <v>32</v>
      </c>
      <c r="E41" s="199">
        <f>月額・料率設定表!B50</f>
        <v>560000</v>
      </c>
      <c r="F41" s="95">
        <f t="shared" si="1"/>
        <v>18670</v>
      </c>
      <c r="G41" s="96">
        <v>545000</v>
      </c>
      <c r="H41" s="121" t="s">
        <v>33</v>
      </c>
      <c r="I41" s="95">
        <v>575000</v>
      </c>
      <c r="J41" s="100">
        <f>INT($E41*月額・料率設定表!$L$13/1000)</f>
        <v>14840</v>
      </c>
      <c r="K41" s="101">
        <f t="shared" si="2"/>
        <v>18760</v>
      </c>
      <c r="L41" s="102">
        <f>月額・料率設定表!C50</f>
        <v>33600</v>
      </c>
      <c r="M41" s="192">
        <f t="shared" si="3"/>
        <v>43680</v>
      </c>
      <c r="N41" s="100">
        <f t="shared" si="4"/>
        <v>6239</v>
      </c>
      <c r="O41" s="103">
        <f t="shared" si="5"/>
        <v>7857</v>
      </c>
      <c r="P41" s="101">
        <f>月額・料率設定表!F50</f>
        <v>14096</v>
      </c>
      <c r="Q41" s="103">
        <f t="shared" si="6"/>
        <v>15064</v>
      </c>
      <c r="R41" s="192">
        <f>INT($E41*月額・料率設定表!$P$13/1000)</f>
        <v>8176</v>
      </c>
      <c r="S41" s="103">
        <f t="shared" si="7"/>
        <v>10360</v>
      </c>
      <c r="T41" s="103">
        <f>月額・料率設定表!G50</f>
        <v>18536</v>
      </c>
      <c r="U41" s="192">
        <f>INT($E41*月額・料率設定表!$R$13/1000)</f>
        <v>425</v>
      </c>
      <c r="V41" s="103">
        <f t="shared" si="8"/>
        <v>543</v>
      </c>
      <c r="W41" s="101">
        <f>月額・料率設定表!E50</f>
        <v>968</v>
      </c>
      <c r="X41" s="141">
        <f t="shared" si="0"/>
        <v>5040</v>
      </c>
      <c r="Y41" s="96">
        <f t="shared" si="9"/>
        <v>5040</v>
      </c>
      <c r="Z41" s="104">
        <f>月額・料率設定表!H50</f>
        <v>10080</v>
      </c>
      <c r="AA41" s="48"/>
      <c r="AB41" s="52"/>
    </row>
    <row r="42" spans="1:30" s="51" customFormat="1" ht="19.399999999999999" customHeight="1" x14ac:dyDescent="0.2">
      <c r="A42" s="229">
        <f>等級別保険料早見表!J42+等級別保険料早見表!P42</f>
        <v>7021</v>
      </c>
      <c r="B42" s="229">
        <f>等級別保険料早見表!M42</f>
        <v>8614</v>
      </c>
      <c r="C42" s="229">
        <f>等級別保険料早見表!S42</f>
        <v>5310</v>
      </c>
      <c r="D42" s="202">
        <v>33</v>
      </c>
      <c r="E42" s="199">
        <f>月額・料率設定表!B51</f>
        <v>590000</v>
      </c>
      <c r="F42" s="95">
        <f t="shared" si="1"/>
        <v>19670</v>
      </c>
      <c r="G42" s="96">
        <v>575000</v>
      </c>
      <c r="H42" s="121" t="s">
        <v>33</v>
      </c>
      <c r="I42" s="95">
        <v>605000</v>
      </c>
      <c r="J42" s="100">
        <f>INT($E42*月額・料率設定表!$L$13/1000)</f>
        <v>15635</v>
      </c>
      <c r="K42" s="101">
        <f t="shared" si="2"/>
        <v>19765</v>
      </c>
      <c r="L42" s="102">
        <f>月額・料率設定表!C51</f>
        <v>35400</v>
      </c>
      <c r="M42" s="192">
        <f t="shared" si="3"/>
        <v>46020</v>
      </c>
      <c r="N42" s="100">
        <f t="shared" si="4"/>
        <v>6573</v>
      </c>
      <c r="O42" s="103">
        <f t="shared" si="5"/>
        <v>8278</v>
      </c>
      <c r="P42" s="101">
        <f>月額・料率設定表!F51</f>
        <v>14851</v>
      </c>
      <c r="Q42" s="103">
        <f t="shared" si="6"/>
        <v>15871</v>
      </c>
      <c r="R42" s="192">
        <f>INT($E42*月額・料率設定表!$P$13/1000)</f>
        <v>8614</v>
      </c>
      <c r="S42" s="103">
        <f t="shared" si="7"/>
        <v>10915</v>
      </c>
      <c r="T42" s="103">
        <f>月額・料率設定表!G51</f>
        <v>19529</v>
      </c>
      <c r="U42" s="192">
        <f>INT($E42*月額・料率設定表!$R$13/1000)</f>
        <v>448</v>
      </c>
      <c r="V42" s="103">
        <f t="shared" si="8"/>
        <v>572</v>
      </c>
      <c r="W42" s="101">
        <f>月額・料率設定表!E51</f>
        <v>1020</v>
      </c>
      <c r="X42" s="141">
        <f t="shared" si="0"/>
        <v>5310</v>
      </c>
      <c r="Y42" s="96">
        <f t="shared" si="9"/>
        <v>5310</v>
      </c>
      <c r="Z42" s="104">
        <f>月額・料率設定表!H51</f>
        <v>10620</v>
      </c>
      <c r="AA42" s="48"/>
      <c r="AB42" s="52"/>
    </row>
    <row r="43" spans="1:30" s="51" customFormat="1" ht="19.399999999999999" customHeight="1" x14ac:dyDescent="0.2">
      <c r="A43" s="229">
        <f>等級別保険料早見表!J43+等級別保険料早見表!P43</f>
        <v>7378</v>
      </c>
      <c r="B43" s="229">
        <f>等級別保険料早見表!M43</f>
        <v>9052</v>
      </c>
      <c r="C43" s="229">
        <f>等級別保険料早見表!S43</f>
        <v>5580</v>
      </c>
      <c r="D43" s="202">
        <v>34</v>
      </c>
      <c r="E43" s="199">
        <f>月額・料率設定表!B52</f>
        <v>620000</v>
      </c>
      <c r="F43" s="95">
        <f t="shared" si="1"/>
        <v>20670</v>
      </c>
      <c r="G43" s="122">
        <v>605000</v>
      </c>
      <c r="H43" s="98" t="s">
        <v>33</v>
      </c>
      <c r="I43" s="123">
        <v>635000</v>
      </c>
      <c r="J43" s="100">
        <f>INT($E43*月額・料率設定表!$L$13/1000)</f>
        <v>16430</v>
      </c>
      <c r="K43" s="101">
        <f t="shared" si="2"/>
        <v>20770</v>
      </c>
      <c r="L43" s="102">
        <f>月額・料率設定表!C52</f>
        <v>37200</v>
      </c>
      <c r="M43" s="192">
        <f t="shared" si="3"/>
        <v>48360</v>
      </c>
      <c r="N43" s="100">
        <f t="shared" si="4"/>
        <v>6907</v>
      </c>
      <c r="O43" s="103">
        <f t="shared" si="5"/>
        <v>8699</v>
      </c>
      <c r="P43" s="101">
        <f>月額・料率設定表!F52</f>
        <v>15606</v>
      </c>
      <c r="Q43" s="103">
        <f t="shared" si="6"/>
        <v>16678</v>
      </c>
      <c r="R43" s="192">
        <f>INT($E43*月額・料率設定表!$P$13/1000)</f>
        <v>9052</v>
      </c>
      <c r="S43" s="103">
        <f t="shared" si="7"/>
        <v>11470</v>
      </c>
      <c r="T43" s="103">
        <f>月額・料率設定表!G52</f>
        <v>20522</v>
      </c>
      <c r="U43" s="192">
        <f>INT($E43*月額・料率設定表!$R$13/1000)</f>
        <v>471</v>
      </c>
      <c r="V43" s="103">
        <f t="shared" si="8"/>
        <v>601</v>
      </c>
      <c r="W43" s="101">
        <f>月額・料率設定表!E52</f>
        <v>1072</v>
      </c>
      <c r="X43" s="141">
        <f t="shared" si="0"/>
        <v>5580</v>
      </c>
      <c r="Y43" s="96">
        <f t="shared" si="9"/>
        <v>5580</v>
      </c>
      <c r="Z43" s="104">
        <f>月額・料率設定表!H52</f>
        <v>11160</v>
      </c>
      <c r="AA43" s="48"/>
      <c r="AB43" s="52"/>
    </row>
    <row r="44" spans="1:30" s="51" customFormat="1" ht="19.399999999999999" customHeight="1" thickBot="1" x14ac:dyDescent="0.25">
      <c r="A44" s="229">
        <f>等級別保険料早見表!J44+等級別保険料早見表!P44</f>
        <v>7735</v>
      </c>
      <c r="B44" s="229">
        <f>等級別保険料早見表!M44</f>
        <v>9490</v>
      </c>
      <c r="C44" s="229">
        <f>等級別保険料早見表!S44</f>
        <v>5850</v>
      </c>
      <c r="D44" s="203">
        <v>35</v>
      </c>
      <c r="E44" s="200">
        <f>月額・料率設定表!B53</f>
        <v>650000</v>
      </c>
      <c r="F44" s="110">
        <f t="shared" si="1"/>
        <v>21670</v>
      </c>
      <c r="G44" s="119">
        <v>635000</v>
      </c>
      <c r="H44" s="113" t="s">
        <v>33</v>
      </c>
      <c r="I44" s="124">
        <v>665000</v>
      </c>
      <c r="J44" s="115">
        <f>INT($E44*月額・料率設定表!$L$13/1000)</f>
        <v>17225</v>
      </c>
      <c r="K44" s="116">
        <f t="shared" si="2"/>
        <v>21775</v>
      </c>
      <c r="L44" s="117">
        <f>月額・料率設定表!C53</f>
        <v>39000</v>
      </c>
      <c r="M44" s="193">
        <f t="shared" si="3"/>
        <v>50700</v>
      </c>
      <c r="N44" s="115">
        <f t="shared" si="4"/>
        <v>7241</v>
      </c>
      <c r="O44" s="118">
        <f t="shared" si="5"/>
        <v>9120</v>
      </c>
      <c r="P44" s="116">
        <f>月額・料率設定表!F53</f>
        <v>16361</v>
      </c>
      <c r="Q44" s="118">
        <f t="shared" si="6"/>
        <v>17485</v>
      </c>
      <c r="R44" s="193">
        <f>INT($E44*月額・料率設定表!$P$13/1000)</f>
        <v>9490</v>
      </c>
      <c r="S44" s="118">
        <f t="shared" si="7"/>
        <v>12025</v>
      </c>
      <c r="T44" s="118">
        <f>月額・料率設定表!G53</f>
        <v>21515</v>
      </c>
      <c r="U44" s="193">
        <f>INT($E44*月額・料率設定表!$R$13/1000)</f>
        <v>494</v>
      </c>
      <c r="V44" s="118">
        <f t="shared" si="8"/>
        <v>630</v>
      </c>
      <c r="W44" s="116">
        <f>月額・料率設定表!E53</f>
        <v>1124</v>
      </c>
      <c r="X44" s="133">
        <f t="shared" si="0"/>
        <v>5850</v>
      </c>
      <c r="Y44" s="119">
        <f t="shared" si="9"/>
        <v>5850</v>
      </c>
      <c r="Z44" s="120">
        <f>月額・料率設定表!H53</f>
        <v>11700</v>
      </c>
      <c r="AA44" s="56"/>
      <c r="AB44" s="54"/>
    </row>
    <row r="45" spans="1:30" s="51" customFormat="1" ht="19.399999999999999" customHeight="1" thickBot="1" x14ac:dyDescent="0.25">
      <c r="A45" s="229">
        <f>等級別保険料早見表!J45+等級別保険料早見表!P45</f>
        <v>8092</v>
      </c>
      <c r="B45" s="229">
        <f>等級別保険料早見表!M45</f>
        <v>9928</v>
      </c>
      <c r="C45" s="229">
        <f>等級別保険料早見表!S45</f>
        <v>6120</v>
      </c>
      <c r="D45" s="204">
        <v>36</v>
      </c>
      <c r="E45" s="205">
        <f>月額・料率設定表!B54</f>
        <v>680000</v>
      </c>
      <c r="F45" s="206">
        <f t="shared" si="1"/>
        <v>22670</v>
      </c>
      <c r="G45" s="207">
        <v>665000</v>
      </c>
      <c r="H45" s="208" t="s">
        <v>33</v>
      </c>
      <c r="I45" s="206">
        <v>695000</v>
      </c>
      <c r="J45" s="209">
        <f>INT($E45*月額・料率設定表!$L$13/1000)</f>
        <v>18020</v>
      </c>
      <c r="K45" s="210">
        <f t="shared" si="2"/>
        <v>22780</v>
      </c>
      <c r="L45" s="211">
        <f>月額・料率設定表!C54</f>
        <v>40800</v>
      </c>
      <c r="M45" s="212">
        <f t="shared" si="3"/>
        <v>53040</v>
      </c>
      <c r="N45" s="209">
        <f t="shared" si="4"/>
        <v>7576</v>
      </c>
      <c r="O45" s="213">
        <f t="shared" si="5"/>
        <v>9540</v>
      </c>
      <c r="P45" s="210">
        <f>月額・料率設定表!F54</f>
        <v>17116</v>
      </c>
      <c r="Q45" s="213">
        <f t="shared" si="6"/>
        <v>18292</v>
      </c>
      <c r="R45" s="212">
        <f>INT($E45*月額・料率設定表!$P$13/1000)</f>
        <v>9928</v>
      </c>
      <c r="S45" s="213">
        <f t="shared" si="7"/>
        <v>12580</v>
      </c>
      <c r="T45" s="213">
        <f>月額・料率設定表!G54</f>
        <v>22508</v>
      </c>
      <c r="U45" s="212">
        <f>INT($E45*月額・料率設定表!$R$13/1000)</f>
        <v>516</v>
      </c>
      <c r="V45" s="213">
        <f t="shared" si="8"/>
        <v>660</v>
      </c>
      <c r="W45" s="210">
        <f>月額・料率設定表!E54</f>
        <v>1176</v>
      </c>
      <c r="X45" s="214">
        <f t="shared" si="0"/>
        <v>6120</v>
      </c>
      <c r="Y45" s="207">
        <f t="shared" si="9"/>
        <v>6120</v>
      </c>
      <c r="Z45" s="215">
        <f>月額・料率設定表!H54</f>
        <v>12240</v>
      </c>
      <c r="AA45" s="48"/>
      <c r="AB45" s="52"/>
      <c r="AD45" s="226" t="s">
        <v>84</v>
      </c>
    </row>
    <row r="46" spans="1:30" s="51" customFormat="1" ht="19.399999999999999" customHeight="1" outlineLevel="1" x14ac:dyDescent="0.2">
      <c r="A46" s="229">
        <f>等級別保険料早見表!J46+等級別保険料早見表!P46</f>
        <v>8449</v>
      </c>
      <c r="B46" s="229">
        <f>等級別保険料早見表!M46</f>
        <v>10366</v>
      </c>
      <c r="C46" s="229">
        <f>等級別保険料早見表!S46</f>
        <v>6390</v>
      </c>
      <c r="D46" s="94">
        <v>37</v>
      </c>
      <c r="E46" s="95">
        <f>E45</f>
        <v>680000</v>
      </c>
      <c r="F46" s="96">
        <f t="shared" si="1"/>
        <v>22670</v>
      </c>
      <c r="G46" s="96">
        <v>695000</v>
      </c>
      <c r="H46" s="121" t="s">
        <v>33</v>
      </c>
      <c r="I46" s="95">
        <v>730000</v>
      </c>
      <c r="J46" s="100">
        <f>INT($E46*月額・料率設定表!$L$13/1000)</f>
        <v>18020</v>
      </c>
      <c r="K46" s="101">
        <f t="shared" si="2"/>
        <v>24580</v>
      </c>
      <c r="L46" s="102">
        <f>月額・料率設定表!C55</f>
        <v>42600</v>
      </c>
      <c r="M46" s="192">
        <f t="shared" ref="M46:M59" si="10">M45</f>
        <v>53040</v>
      </c>
      <c r="N46" s="100">
        <f t="shared" si="4"/>
        <v>7576</v>
      </c>
      <c r="O46" s="103">
        <f t="shared" si="5"/>
        <v>10295</v>
      </c>
      <c r="P46" s="102">
        <f>月額・料率設定表!F55</f>
        <v>17871</v>
      </c>
      <c r="Q46" s="192">
        <f t="shared" ref="Q46:Q59" si="11">Q45</f>
        <v>18292</v>
      </c>
      <c r="R46" s="100">
        <f>INT($E46*月額・料率設定表!$P$13/1000)</f>
        <v>9928</v>
      </c>
      <c r="S46" s="103">
        <f t="shared" si="7"/>
        <v>12580</v>
      </c>
      <c r="T46" s="102">
        <f t="shared" ref="T46:T59" si="12">T45</f>
        <v>22508</v>
      </c>
      <c r="U46" s="100">
        <f>INT($E46*月額・料率設定表!$R$13/1000)</f>
        <v>516</v>
      </c>
      <c r="V46" s="103">
        <f t="shared" si="8"/>
        <v>712</v>
      </c>
      <c r="W46" s="101">
        <f>月額・料率設定表!E55</f>
        <v>1228</v>
      </c>
      <c r="X46" s="141">
        <f t="shared" si="0"/>
        <v>6120</v>
      </c>
      <c r="Y46" s="96">
        <f t="shared" si="9"/>
        <v>6120</v>
      </c>
      <c r="Z46" s="104">
        <f t="shared" ref="Z46:Z59" si="13">Z45</f>
        <v>12240</v>
      </c>
      <c r="AA46" s="48"/>
      <c r="AB46" s="52"/>
    </row>
    <row r="47" spans="1:30" s="51" customFormat="1" ht="19.399999999999999" customHeight="1" outlineLevel="1" x14ac:dyDescent="0.2">
      <c r="A47" s="229">
        <f>等級別保険料早見表!J47+等級別保険料早見表!P47</f>
        <v>8925</v>
      </c>
      <c r="B47" s="229">
        <f>等級別保険料早見表!M47</f>
        <v>10950</v>
      </c>
      <c r="C47" s="229">
        <f>等級別保険料早見表!S47</f>
        <v>6750</v>
      </c>
      <c r="D47" s="94">
        <v>38</v>
      </c>
      <c r="E47" s="95">
        <f t="shared" ref="E47:E59" si="14">E46</f>
        <v>680000</v>
      </c>
      <c r="F47" s="96">
        <f t="shared" si="1"/>
        <v>22670</v>
      </c>
      <c r="G47" s="96">
        <v>730000</v>
      </c>
      <c r="H47" s="121" t="s">
        <v>33</v>
      </c>
      <c r="I47" s="95">
        <v>770000</v>
      </c>
      <c r="J47" s="100">
        <f>INT($E47*月額・料率設定表!$L$13/1000)</f>
        <v>18020</v>
      </c>
      <c r="K47" s="101">
        <f t="shared" si="2"/>
        <v>26980</v>
      </c>
      <c r="L47" s="102">
        <f>月額・料率設定表!C56</f>
        <v>45000</v>
      </c>
      <c r="M47" s="192">
        <f t="shared" si="10"/>
        <v>53040</v>
      </c>
      <c r="N47" s="100">
        <f t="shared" si="4"/>
        <v>7576</v>
      </c>
      <c r="O47" s="103">
        <f t="shared" si="5"/>
        <v>11302</v>
      </c>
      <c r="P47" s="102">
        <f>月額・料率設定表!F56</f>
        <v>18878</v>
      </c>
      <c r="Q47" s="192">
        <f t="shared" si="11"/>
        <v>18292</v>
      </c>
      <c r="R47" s="100">
        <f>INT($E47*月額・料率設定表!$P$13/1000)</f>
        <v>9928</v>
      </c>
      <c r="S47" s="103">
        <f t="shared" si="7"/>
        <v>12580</v>
      </c>
      <c r="T47" s="102">
        <f t="shared" si="12"/>
        <v>22508</v>
      </c>
      <c r="U47" s="100">
        <f>INT($E47*月額・料率設定表!$R$13/1000)</f>
        <v>516</v>
      </c>
      <c r="V47" s="103">
        <f t="shared" si="8"/>
        <v>781</v>
      </c>
      <c r="W47" s="101">
        <f>月額・料率設定表!E56</f>
        <v>1297</v>
      </c>
      <c r="X47" s="141">
        <f t="shared" si="0"/>
        <v>6120</v>
      </c>
      <c r="Y47" s="96">
        <f t="shared" si="9"/>
        <v>6120</v>
      </c>
      <c r="Z47" s="104">
        <f t="shared" si="13"/>
        <v>12240</v>
      </c>
      <c r="AA47" s="48"/>
      <c r="AB47" s="52"/>
    </row>
    <row r="48" spans="1:30" s="51" customFormat="1" ht="19.399999999999999" customHeight="1" outlineLevel="1" thickBot="1" x14ac:dyDescent="0.25">
      <c r="A48" s="229">
        <f>等級別保険料早見表!J48+等級別保険料早見表!P48</f>
        <v>9401</v>
      </c>
      <c r="B48" s="229">
        <f>等級別保険料早見表!M48</f>
        <v>11534</v>
      </c>
      <c r="C48" s="229">
        <f>等級別保険料早見表!S48</f>
        <v>7110</v>
      </c>
      <c r="D48" s="94">
        <v>39</v>
      </c>
      <c r="E48" s="125">
        <f t="shared" si="14"/>
        <v>680000</v>
      </c>
      <c r="F48" s="126">
        <f t="shared" si="1"/>
        <v>22670</v>
      </c>
      <c r="G48" s="122">
        <v>770000</v>
      </c>
      <c r="H48" s="127" t="s">
        <v>33</v>
      </c>
      <c r="I48" s="123">
        <v>810000</v>
      </c>
      <c r="J48" s="128">
        <f>INT($E48*月額・料率設定表!$L$13/1000)</f>
        <v>18020</v>
      </c>
      <c r="K48" s="129">
        <f t="shared" si="2"/>
        <v>29380</v>
      </c>
      <c r="L48" s="130">
        <f>月額・料率設定表!C57</f>
        <v>47400</v>
      </c>
      <c r="M48" s="192">
        <f t="shared" si="10"/>
        <v>53040</v>
      </c>
      <c r="N48" s="100">
        <f t="shared" si="4"/>
        <v>7576</v>
      </c>
      <c r="O48" s="103">
        <f t="shared" si="5"/>
        <v>12309</v>
      </c>
      <c r="P48" s="102">
        <f>月額・料率設定表!F57</f>
        <v>19885</v>
      </c>
      <c r="Q48" s="192">
        <f t="shared" si="11"/>
        <v>18292</v>
      </c>
      <c r="R48" s="100">
        <f>INT($E48*月額・料率設定表!$P$13/1000)</f>
        <v>9928</v>
      </c>
      <c r="S48" s="103">
        <f t="shared" si="7"/>
        <v>12580</v>
      </c>
      <c r="T48" s="102">
        <f t="shared" si="12"/>
        <v>22508</v>
      </c>
      <c r="U48" s="100">
        <f>INT($E48*月額・料率設定表!$R$13/1000)</f>
        <v>516</v>
      </c>
      <c r="V48" s="103">
        <f t="shared" si="8"/>
        <v>850</v>
      </c>
      <c r="W48" s="101">
        <f>月額・料率設定表!E57</f>
        <v>1366</v>
      </c>
      <c r="X48" s="125">
        <f t="shared" si="0"/>
        <v>6120</v>
      </c>
      <c r="Y48" s="126">
        <f t="shared" si="9"/>
        <v>6120</v>
      </c>
      <c r="Z48" s="132">
        <f t="shared" si="13"/>
        <v>12240</v>
      </c>
      <c r="AA48" s="56"/>
      <c r="AB48" s="54"/>
    </row>
    <row r="49" spans="1:28" ht="19.399999999999999" customHeight="1" outlineLevel="1" thickBot="1" x14ac:dyDescent="0.25">
      <c r="A49" s="229">
        <f>等級別保険料早見表!J49+等級別保険料早見表!P49</f>
        <v>9877</v>
      </c>
      <c r="B49" s="229">
        <f>等級別保険料早見表!M49</f>
        <v>12118</v>
      </c>
      <c r="C49" s="229">
        <f>等級別保険料早見表!S49</f>
        <v>7470</v>
      </c>
      <c r="D49" s="162">
        <v>40</v>
      </c>
      <c r="E49" s="133">
        <f t="shared" si="14"/>
        <v>680000</v>
      </c>
      <c r="F49" s="119">
        <f t="shared" si="1"/>
        <v>22670</v>
      </c>
      <c r="G49" s="119">
        <v>810000</v>
      </c>
      <c r="H49" s="113" t="s">
        <v>33</v>
      </c>
      <c r="I49" s="124">
        <v>855000</v>
      </c>
      <c r="J49" s="115">
        <f>INT($E49*月額・料率設定表!$L$13/1000)</f>
        <v>18020</v>
      </c>
      <c r="K49" s="116">
        <f t="shared" si="2"/>
        <v>31780</v>
      </c>
      <c r="L49" s="117">
        <f>月額・料率設定表!C58</f>
        <v>49800</v>
      </c>
      <c r="M49" s="193">
        <f t="shared" si="10"/>
        <v>53040</v>
      </c>
      <c r="N49" s="115">
        <f t="shared" si="4"/>
        <v>7576</v>
      </c>
      <c r="O49" s="118">
        <f t="shared" si="5"/>
        <v>13316</v>
      </c>
      <c r="P49" s="117">
        <f>月額・料率設定表!F58</f>
        <v>20892</v>
      </c>
      <c r="Q49" s="193">
        <f>Q48</f>
        <v>18292</v>
      </c>
      <c r="R49" s="115">
        <f>INT($E49*月額・料率設定表!$P$13/1000)</f>
        <v>9928</v>
      </c>
      <c r="S49" s="118">
        <f t="shared" si="7"/>
        <v>12580</v>
      </c>
      <c r="T49" s="117">
        <f t="shared" si="12"/>
        <v>22508</v>
      </c>
      <c r="U49" s="115">
        <f>INT($E49*月額・料率設定表!$R$13/1000)</f>
        <v>516</v>
      </c>
      <c r="V49" s="118">
        <f t="shared" si="8"/>
        <v>919</v>
      </c>
      <c r="W49" s="116">
        <f>月額・料率設定表!E58</f>
        <v>1435</v>
      </c>
      <c r="X49" s="133">
        <f t="shared" si="0"/>
        <v>6120</v>
      </c>
      <c r="Y49" s="119">
        <f t="shared" si="9"/>
        <v>6120</v>
      </c>
      <c r="Z49" s="120">
        <f t="shared" si="13"/>
        <v>12240</v>
      </c>
      <c r="AA49" s="57"/>
      <c r="AB49" s="57"/>
    </row>
    <row r="50" spans="1:28" ht="19.399999999999999" customHeight="1" outlineLevel="1" x14ac:dyDescent="0.2">
      <c r="A50" s="229">
        <f>等級別保険料早見表!J50+等級別保険料早見表!P50</f>
        <v>10472</v>
      </c>
      <c r="B50" s="229">
        <f>等級別保険料早見表!M50</f>
        <v>12848</v>
      </c>
      <c r="C50" s="229">
        <f>等級別保険料早見表!S50</f>
        <v>7920</v>
      </c>
      <c r="D50" s="94">
        <v>41</v>
      </c>
      <c r="E50" s="134">
        <f t="shared" si="14"/>
        <v>680000</v>
      </c>
      <c r="F50" s="135">
        <f t="shared" si="1"/>
        <v>22670</v>
      </c>
      <c r="G50" s="96">
        <v>855000</v>
      </c>
      <c r="H50" s="121" t="s">
        <v>33</v>
      </c>
      <c r="I50" s="95">
        <v>905000</v>
      </c>
      <c r="J50" s="136">
        <f>INT($E50*月額・料率設定表!$L$13/1000)</f>
        <v>18020</v>
      </c>
      <c r="K50" s="137">
        <f t="shared" si="2"/>
        <v>34780</v>
      </c>
      <c r="L50" s="102">
        <f>月額・料率設定表!C59</f>
        <v>52800</v>
      </c>
      <c r="M50" s="192">
        <f t="shared" si="10"/>
        <v>53040</v>
      </c>
      <c r="N50" s="100">
        <f t="shared" si="4"/>
        <v>7576</v>
      </c>
      <c r="O50" s="103">
        <f t="shared" si="5"/>
        <v>14574</v>
      </c>
      <c r="P50" s="102">
        <f>月額・料率設定表!F59</f>
        <v>22150</v>
      </c>
      <c r="Q50" s="192">
        <f t="shared" si="11"/>
        <v>18292</v>
      </c>
      <c r="R50" s="100">
        <f>INT($E50*月額・料率設定表!$P$13/1000)</f>
        <v>9928</v>
      </c>
      <c r="S50" s="103">
        <f t="shared" si="7"/>
        <v>12580</v>
      </c>
      <c r="T50" s="102">
        <f t="shared" si="12"/>
        <v>22508</v>
      </c>
      <c r="U50" s="100">
        <f>INT($E50*月額・料率設定表!$R$13/1000)</f>
        <v>516</v>
      </c>
      <c r="V50" s="103">
        <f t="shared" si="8"/>
        <v>1006</v>
      </c>
      <c r="W50" s="101">
        <f>月額・料率設定表!E59</f>
        <v>1522</v>
      </c>
      <c r="X50" s="134">
        <f t="shared" si="0"/>
        <v>6120</v>
      </c>
      <c r="Y50" s="135">
        <f t="shared" si="9"/>
        <v>6120</v>
      </c>
      <c r="Z50" s="138">
        <f t="shared" si="13"/>
        <v>12240</v>
      </c>
    </row>
    <row r="51" spans="1:28" ht="19.399999999999999" customHeight="1" outlineLevel="1" x14ac:dyDescent="0.2">
      <c r="A51" s="229">
        <f>等級別保険料早見表!J51+等級別保険料早見表!P51</f>
        <v>11067</v>
      </c>
      <c r="B51" s="229">
        <f>等級別保険料早見表!M51</f>
        <v>13578</v>
      </c>
      <c r="C51" s="229">
        <f>等級別保険料早見表!S51</f>
        <v>8370</v>
      </c>
      <c r="D51" s="94">
        <v>42</v>
      </c>
      <c r="E51" s="125">
        <f t="shared" si="14"/>
        <v>680000</v>
      </c>
      <c r="F51" s="126">
        <f t="shared" si="1"/>
        <v>22670</v>
      </c>
      <c r="G51" s="96">
        <v>905000</v>
      </c>
      <c r="H51" s="106" t="s">
        <v>33</v>
      </c>
      <c r="I51" s="95">
        <v>955000</v>
      </c>
      <c r="J51" s="128">
        <f>INT($E51*月額・料率設定表!$L$13/1000)</f>
        <v>18020</v>
      </c>
      <c r="K51" s="129">
        <f t="shared" si="2"/>
        <v>37780</v>
      </c>
      <c r="L51" s="130">
        <f>月額・料率設定表!C60</f>
        <v>55800</v>
      </c>
      <c r="M51" s="192">
        <f t="shared" si="10"/>
        <v>53040</v>
      </c>
      <c r="N51" s="100">
        <f t="shared" si="4"/>
        <v>7576</v>
      </c>
      <c r="O51" s="103">
        <f t="shared" si="5"/>
        <v>15833</v>
      </c>
      <c r="P51" s="102">
        <f>月額・料率設定表!F60</f>
        <v>23409</v>
      </c>
      <c r="Q51" s="192">
        <f t="shared" si="11"/>
        <v>18292</v>
      </c>
      <c r="R51" s="100">
        <f>INT($E51*月額・料率設定表!$P$13/1000)</f>
        <v>9928</v>
      </c>
      <c r="S51" s="103">
        <f t="shared" si="7"/>
        <v>12580</v>
      </c>
      <c r="T51" s="102">
        <f t="shared" si="12"/>
        <v>22508</v>
      </c>
      <c r="U51" s="100">
        <f>INT($E51*月額・料率設定表!$R$13/1000)</f>
        <v>516</v>
      </c>
      <c r="V51" s="103">
        <f t="shared" si="8"/>
        <v>1092</v>
      </c>
      <c r="W51" s="101">
        <f>月額・料率設定表!E60</f>
        <v>1608</v>
      </c>
      <c r="X51" s="125">
        <f t="shared" si="0"/>
        <v>6120</v>
      </c>
      <c r="Y51" s="126">
        <f t="shared" si="9"/>
        <v>6120</v>
      </c>
      <c r="Z51" s="132">
        <f t="shared" si="13"/>
        <v>12240</v>
      </c>
    </row>
    <row r="52" spans="1:28" ht="19.399999999999999" customHeight="1" outlineLevel="1" x14ac:dyDescent="0.2">
      <c r="A52" s="229">
        <f>等級別保険料早見表!J52+等級別保険料早見表!P52</f>
        <v>11662</v>
      </c>
      <c r="B52" s="229">
        <f>等級別保険料早見表!M52</f>
        <v>14308</v>
      </c>
      <c r="C52" s="229">
        <f>等級別保険料早見表!S52</f>
        <v>8820</v>
      </c>
      <c r="D52" s="94">
        <v>43</v>
      </c>
      <c r="E52" s="125">
        <f t="shared" si="14"/>
        <v>680000</v>
      </c>
      <c r="F52" s="126">
        <f t="shared" si="1"/>
        <v>22670</v>
      </c>
      <c r="G52" s="126">
        <v>955000</v>
      </c>
      <c r="H52" s="106" t="s">
        <v>33</v>
      </c>
      <c r="I52" s="131">
        <v>1005000</v>
      </c>
      <c r="J52" s="128">
        <f>INT($E52*月額・料率設定表!$L$13/1000)</f>
        <v>18020</v>
      </c>
      <c r="K52" s="129">
        <f t="shared" si="2"/>
        <v>40780</v>
      </c>
      <c r="L52" s="130">
        <f>月額・料率設定表!C61</f>
        <v>58800</v>
      </c>
      <c r="M52" s="192">
        <f t="shared" si="10"/>
        <v>53040</v>
      </c>
      <c r="N52" s="100">
        <f t="shared" si="4"/>
        <v>7576</v>
      </c>
      <c r="O52" s="103">
        <f t="shared" si="5"/>
        <v>17091</v>
      </c>
      <c r="P52" s="102">
        <f>月額・料率設定表!F61</f>
        <v>24667</v>
      </c>
      <c r="Q52" s="192">
        <f t="shared" si="11"/>
        <v>18292</v>
      </c>
      <c r="R52" s="100">
        <f>INT($E52*月額・料率設定表!$P$13/1000)</f>
        <v>9928</v>
      </c>
      <c r="S52" s="103">
        <f t="shared" si="7"/>
        <v>12580</v>
      </c>
      <c r="T52" s="102">
        <f t="shared" si="12"/>
        <v>22508</v>
      </c>
      <c r="U52" s="100">
        <f>INT($E52*月額・料率設定表!$R$13/1000)</f>
        <v>516</v>
      </c>
      <c r="V52" s="103">
        <f t="shared" si="8"/>
        <v>1179</v>
      </c>
      <c r="W52" s="101">
        <f>月額・料率設定表!E61</f>
        <v>1695</v>
      </c>
      <c r="X52" s="125">
        <f t="shared" si="0"/>
        <v>6120</v>
      </c>
      <c r="Y52" s="126">
        <f t="shared" si="9"/>
        <v>6120</v>
      </c>
      <c r="Z52" s="132">
        <f t="shared" si="13"/>
        <v>12240</v>
      </c>
    </row>
    <row r="53" spans="1:28" ht="19.399999999999999" customHeight="1" outlineLevel="1" x14ac:dyDescent="0.2">
      <c r="A53" s="229">
        <f>等級別保険料早見表!J53+等級別保険料早見表!P53</f>
        <v>12257</v>
      </c>
      <c r="B53" s="229">
        <f>等級別保険料早見表!M53</f>
        <v>15038</v>
      </c>
      <c r="C53" s="229">
        <f>等級別保険料早見表!S53</f>
        <v>9270</v>
      </c>
      <c r="D53" s="94">
        <v>44</v>
      </c>
      <c r="E53" s="95">
        <f t="shared" si="14"/>
        <v>680000</v>
      </c>
      <c r="F53" s="96">
        <f t="shared" si="1"/>
        <v>22670</v>
      </c>
      <c r="G53" s="139">
        <v>1005000</v>
      </c>
      <c r="H53" s="98" t="s">
        <v>33</v>
      </c>
      <c r="I53" s="140">
        <v>1055000</v>
      </c>
      <c r="J53" s="100">
        <f>INT($E53*月額・料率設定表!$L$13/1000)</f>
        <v>18020</v>
      </c>
      <c r="K53" s="101">
        <f t="shared" si="2"/>
        <v>43780</v>
      </c>
      <c r="L53" s="102">
        <f>月額・料率設定表!C62</f>
        <v>61800</v>
      </c>
      <c r="M53" s="192">
        <f t="shared" si="10"/>
        <v>53040</v>
      </c>
      <c r="N53" s="100">
        <f t="shared" si="4"/>
        <v>7576</v>
      </c>
      <c r="O53" s="103">
        <f t="shared" si="5"/>
        <v>18350</v>
      </c>
      <c r="P53" s="102">
        <f>月額・料率設定表!F62</f>
        <v>25926</v>
      </c>
      <c r="Q53" s="192">
        <f t="shared" si="11"/>
        <v>18292</v>
      </c>
      <c r="R53" s="100">
        <f>INT($E53*月額・料率設定表!$P$13/1000)</f>
        <v>9928</v>
      </c>
      <c r="S53" s="103">
        <f t="shared" si="7"/>
        <v>12580</v>
      </c>
      <c r="T53" s="102">
        <f t="shared" si="12"/>
        <v>22508</v>
      </c>
      <c r="U53" s="100">
        <f>INT($E53*月額・料率設定表!$R$13/1000)</f>
        <v>516</v>
      </c>
      <c r="V53" s="103">
        <f t="shared" si="8"/>
        <v>1265</v>
      </c>
      <c r="W53" s="101">
        <f>月額・料率設定表!E62</f>
        <v>1781</v>
      </c>
      <c r="X53" s="141">
        <f t="shared" si="0"/>
        <v>6120</v>
      </c>
      <c r="Y53" s="96">
        <f t="shared" si="9"/>
        <v>6120</v>
      </c>
      <c r="Z53" s="104">
        <f t="shared" si="13"/>
        <v>12240</v>
      </c>
    </row>
    <row r="54" spans="1:28" ht="19.399999999999999" customHeight="1" outlineLevel="1" thickBot="1" x14ac:dyDescent="0.25">
      <c r="A54" s="229">
        <f>等級別保険料早見表!J54+等級別保険料早見表!P54</f>
        <v>12971</v>
      </c>
      <c r="B54" s="229">
        <f>等級別保険料早見表!M54</f>
        <v>15914</v>
      </c>
      <c r="C54" s="229">
        <f>等級別保険料早見表!S54</f>
        <v>9810</v>
      </c>
      <c r="D54" s="162">
        <v>45</v>
      </c>
      <c r="E54" s="133">
        <f t="shared" si="14"/>
        <v>680000</v>
      </c>
      <c r="F54" s="119">
        <f t="shared" si="1"/>
        <v>22670</v>
      </c>
      <c r="G54" s="119">
        <v>1055000</v>
      </c>
      <c r="H54" s="113" t="s">
        <v>33</v>
      </c>
      <c r="I54" s="124">
        <v>1115000</v>
      </c>
      <c r="J54" s="115">
        <f>INT($E54*月額・料率設定表!$L$13/1000)</f>
        <v>18020</v>
      </c>
      <c r="K54" s="116">
        <f t="shared" si="2"/>
        <v>47380</v>
      </c>
      <c r="L54" s="117">
        <f>月額・料率設定表!C63</f>
        <v>65400</v>
      </c>
      <c r="M54" s="193">
        <f t="shared" si="10"/>
        <v>53040</v>
      </c>
      <c r="N54" s="115">
        <f t="shared" si="4"/>
        <v>7576</v>
      </c>
      <c r="O54" s="118">
        <f t="shared" si="5"/>
        <v>19860</v>
      </c>
      <c r="P54" s="117">
        <f>月額・料率設定表!F63</f>
        <v>27436</v>
      </c>
      <c r="Q54" s="193">
        <f t="shared" si="11"/>
        <v>18292</v>
      </c>
      <c r="R54" s="115">
        <f>INT($E54*月額・料率設定表!$P$13/1000)</f>
        <v>9928</v>
      </c>
      <c r="S54" s="118">
        <f t="shared" si="7"/>
        <v>12580</v>
      </c>
      <c r="T54" s="117">
        <f t="shared" si="12"/>
        <v>22508</v>
      </c>
      <c r="U54" s="115">
        <f>INT($E54*月額・料率設定表!$R$13/1000)</f>
        <v>516</v>
      </c>
      <c r="V54" s="118">
        <f t="shared" si="8"/>
        <v>1369</v>
      </c>
      <c r="W54" s="116">
        <f>月額・料率設定表!E63</f>
        <v>1885</v>
      </c>
      <c r="X54" s="133">
        <f t="shared" si="0"/>
        <v>6120</v>
      </c>
      <c r="Y54" s="119">
        <f t="shared" si="9"/>
        <v>6120</v>
      </c>
      <c r="Z54" s="120">
        <f t="shared" si="13"/>
        <v>12240</v>
      </c>
    </row>
    <row r="55" spans="1:28" ht="19.399999999999999" customHeight="1" outlineLevel="1" x14ac:dyDescent="0.2">
      <c r="A55" s="229">
        <f>等級別保険料早見表!J55+等級別保険料早見表!P55</f>
        <v>13685</v>
      </c>
      <c r="B55" s="229">
        <f>等級別保険料早見表!M55</f>
        <v>16790</v>
      </c>
      <c r="C55" s="229">
        <f>等級別保険料早見表!S55</f>
        <v>10350</v>
      </c>
      <c r="D55" s="94">
        <v>46</v>
      </c>
      <c r="E55" s="141">
        <f t="shared" si="14"/>
        <v>680000</v>
      </c>
      <c r="F55" s="96">
        <f t="shared" si="1"/>
        <v>22670</v>
      </c>
      <c r="G55" s="96">
        <v>1115000</v>
      </c>
      <c r="H55" s="121" t="s">
        <v>33</v>
      </c>
      <c r="I55" s="95">
        <v>1175000</v>
      </c>
      <c r="J55" s="100">
        <f>INT($E55*月額・料率設定表!$L$13/1000)</f>
        <v>18020</v>
      </c>
      <c r="K55" s="101">
        <f t="shared" si="2"/>
        <v>50980</v>
      </c>
      <c r="L55" s="102">
        <f>月額・料率設定表!C64</f>
        <v>69000</v>
      </c>
      <c r="M55" s="192">
        <f t="shared" si="10"/>
        <v>53040</v>
      </c>
      <c r="N55" s="100">
        <f t="shared" si="4"/>
        <v>7576</v>
      </c>
      <c r="O55" s="103">
        <f t="shared" si="5"/>
        <v>21370</v>
      </c>
      <c r="P55" s="102">
        <f>月額・料率設定表!F64</f>
        <v>28946</v>
      </c>
      <c r="Q55" s="192">
        <f t="shared" si="11"/>
        <v>18292</v>
      </c>
      <c r="R55" s="100">
        <f>INT($E55*月額・料率設定表!$P$13/1000)</f>
        <v>9928</v>
      </c>
      <c r="S55" s="103">
        <f t="shared" si="7"/>
        <v>12580</v>
      </c>
      <c r="T55" s="102">
        <f t="shared" si="12"/>
        <v>22508</v>
      </c>
      <c r="U55" s="100">
        <f>INT($E55*月額・料率設定表!$R$13/1000)</f>
        <v>516</v>
      </c>
      <c r="V55" s="103">
        <f t="shared" si="8"/>
        <v>1473</v>
      </c>
      <c r="W55" s="101">
        <f>月額・料率設定表!E64</f>
        <v>1989</v>
      </c>
      <c r="X55" s="141">
        <f t="shared" si="0"/>
        <v>6120</v>
      </c>
      <c r="Y55" s="96">
        <f t="shared" si="9"/>
        <v>6120</v>
      </c>
      <c r="Z55" s="104">
        <f t="shared" si="13"/>
        <v>12240</v>
      </c>
    </row>
    <row r="56" spans="1:28" ht="18.75" customHeight="1" outlineLevel="1" x14ac:dyDescent="0.2">
      <c r="A56" s="229">
        <f>等級別保険料早見表!J56+等級別保険料早見表!P56</f>
        <v>14399</v>
      </c>
      <c r="B56" s="229">
        <f>等級別保険料早見表!M56</f>
        <v>17666</v>
      </c>
      <c r="C56" s="229">
        <f>等級別保険料早見表!S56</f>
        <v>10890</v>
      </c>
      <c r="D56" s="94">
        <v>47</v>
      </c>
      <c r="E56" s="125">
        <f t="shared" si="14"/>
        <v>680000</v>
      </c>
      <c r="F56" s="126">
        <f t="shared" si="1"/>
        <v>22670</v>
      </c>
      <c r="G56" s="126">
        <v>1175000</v>
      </c>
      <c r="H56" s="106" t="s">
        <v>33</v>
      </c>
      <c r="I56" s="155">
        <v>1235000</v>
      </c>
      <c r="J56" s="128">
        <f>INT($E56*月額・料率設定表!$L$13/1000)</f>
        <v>18020</v>
      </c>
      <c r="K56" s="129">
        <f t="shared" si="2"/>
        <v>54580</v>
      </c>
      <c r="L56" s="130">
        <f>月額・料率設定表!C65</f>
        <v>72600</v>
      </c>
      <c r="M56" s="194">
        <f t="shared" si="10"/>
        <v>53040</v>
      </c>
      <c r="N56" s="128">
        <f t="shared" si="4"/>
        <v>7576</v>
      </c>
      <c r="O56" s="161">
        <f t="shared" si="5"/>
        <v>22880</v>
      </c>
      <c r="P56" s="130">
        <f>月額・料率設定表!F65</f>
        <v>30456</v>
      </c>
      <c r="Q56" s="194">
        <f t="shared" si="11"/>
        <v>18292</v>
      </c>
      <c r="R56" s="128">
        <f>INT($E56*月額・料率設定表!$P$13/1000)</f>
        <v>9928</v>
      </c>
      <c r="S56" s="161">
        <f t="shared" si="7"/>
        <v>12580</v>
      </c>
      <c r="T56" s="130">
        <f t="shared" si="12"/>
        <v>22508</v>
      </c>
      <c r="U56" s="128">
        <f>INT($E56*月額・料率設定表!$R$13/1000)</f>
        <v>516</v>
      </c>
      <c r="V56" s="161">
        <f t="shared" si="8"/>
        <v>1577</v>
      </c>
      <c r="W56" s="129">
        <f>月額・料率設定表!E65</f>
        <v>2093</v>
      </c>
      <c r="X56" s="125">
        <f t="shared" si="0"/>
        <v>6120</v>
      </c>
      <c r="Y56" s="126">
        <f t="shared" si="9"/>
        <v>6120</v>
      </c>
      <c r="Z56" s="132">
        <f t="shared" si="13"/>
        <v>12240</v>
      </c>
    </row>
    <row r="57" spans="1:28" ht="18.75" customHeight="1" outlineLevel="1" x14ac:dyDescent="0.2">
      <c r="A57" s="229">
        <f>等級別保険料早見表!J57+等級別保険料早見表!P57</f>
        <v>15113</v>
      </c>
      <c r="B57" s="229">
        <f>等級別保険料早見表!M57</f>
        <v>18542</v>
      </c>
      <c r="C57" s="229">
        <f>等級別保険料早見表!S57</f>
        <v>11430</v>
      </c>
      <c r="D57" s="94">
        <v>48</v>
      </c>
      <c r="E57" s="125">
        <f t="shared" si="14"/>
        <v>680000</v>
      </c>
      <c r="F57" s="126">
        <f t="shared" si="1"/>
        <v>22670</v>
      </c>
      <c r="G57" s="126">
        <v>1235000</v>
      </c>
      <c r="H57" s="106" t="s">
        <v>33</v>
      </c>
      <c r="I57" s="155">
        <v>1295000</v>
      </c>
      <c r="J57" s="128">
        <f>INT($E57*月額・料率設定表!$L$13/1000)</f>
        <v>18020</v>
      </c>
      <c r="K57" s="129">
        <f>L57-J57</f>
        <v>58180</v>
      </c>
      <c r="L57" s="130">
        <f>月額・料率設定表!C66</f>
        <v>76200</v>
      </c>
      <c r="M57" s="194">
        <f t="shared" si="10"/>
        <v>53040</v>
      </c>
      <c r="N57" s="128">
        <f>J57-U57-R57</f>
        <v>7576</v>
      </c>
      <c r="O57" s="161">
        <f>P57-N57</f>
        <v>24390</v>
      </c>
      <c r="P57" s="130">
        <f>月額・料率設定表!F66</f>
        <v>31966</v>
      </c>
      <c r="Q57" s="194">
        <f t="shared" si="11"/>
        <v>18292</v>
      </c>
      <c r="R57" s="128">
        <f>INT($E57*月額・料率設定表!$P$13/1000)</f>
        <v>9928</v>
      </c>
      <c r="S57" s="161">
        <f>T57-R57</f>
        <v>12580</v>
      </c>
      <c r="T57" s="130">
        <f t="shared" si="12"/>
        <v>22508</v>
      </c>
      <c r="U57" s="128">
        <f>INT($E57*月額・料率設定表!$R$13/1000)</f>
        <v>516</v>
      </c>
      <c r="V57" s="161">
        <f>W57-U57</f>
        <v>1681</v>
      </c>
      <c r="W57" s="129">
        <f>月額・料率設定表!E66</f>
        <v>2197</v>
      </c>
      <c r="X57" s="125">
        <f>INT(Z57/2)</f>
        <v>6120</v>
      </c>
      <c r="Y57" s="126">
        <f>Z57-X57</f>
        <v>6120</v>
      </c>
      <c r="Z57" s="132">
        <f t="shared" si="13"/>
        <v>12240</v>
      </c>
    </row>
    <row r="58" spans="1:28" ht="18.75" customHeight="1" outlineLevel="1" x14ac:dyDescent="0.2">
      <c r="A58" s="229">
        <f>等級別保険料早見表!J58+等級別保険料早見表!P58</f>
        <v>15827</v>
      </c>
      <c r="B58" s="229">
        <f>等級別保険料早見表!M58</f>
        <v>19418</v>
      </c>
      <c r="C58" s="229">
        <f>等級別保険料早見表!S58</f>
        <v>11970</v>
      </c>
      <c r="D58" s="94">
        <v>49</v>
      </c>
      <c r="E58" s="125">
        <f t="shared" si="14"/>
        <v>680000</v>
      </c>
      <c r="F58" s="126">
        <f t="shared" si="1"/>
        <v>22670</v>
      </c>
      <c r="G58" s="126">
        <v>1295000</v>
      </c>
      <c r="H58" s="106" t="s">
        <v>33</v>
      </c>
      <c r="I58" s="155">
        <v>1355000</v>
      </c>
      <c r="J58" s="128">
        <f>INT($E58*月額・料率設定表!$L$13/1000)</f>
        <v>18020</v>
      </c>
      <c r="K58" s="129">
        <f>L58-J58</f>
        <v>61780</v>
      </c>
      <c r="L58" s="130">
        <f>月額・料率設定表!C67</f>
        <v>79800</v>
      </c>
      <c r="M58" s="194">
        <f t="shared" si="10"/>
        <v>53040</v>
      </c>
      <c r="N58" s="128">
        <f>J58-U58-R58</f>
        <v>7576</v>
      </c>
      <c r="O58" s="161">
        <f>P58-N58</f>
        <v>25901</v>
      </c>
      <c r="P58" s="130">
        <f>月額・料率設定表!F67</f>
        <v>33477</v>
      </c>
      <c r="Q58" s="194">
        <f t="shared" si="11"/>
        <v>18292</v>
      </c>
      <c r="R58" s="128">
        <f>INT($E58*月額・料率設定表!$P$13/1000)</f>
        <v>9928</v>
      </c>
      <c r="S58" s="161">
        <f>T58-R58</f>
        <v>12580</v>
      </c>
      <c r="T58" s="130">
        <f t="shared" si="12"/>
        <v>22508</v>
      </c>
      <c r="U58" s="128">
        <f>INT($E58*月額・料率設定表!$R$13/1000)</f>
        <v>516</v>
      </c>
      <c r="V58" s="161">
        <f>W58-U58</f>
        <v>1784</v>
      </c>
      <c r="W58" s="129">
        <f>月額・料率設定表!E67</f>
        <v>2300</v>
      </c>
      <c r="X58" s="125">
        <f>INT(Z58/2)</f>
        <v>6120</v>
      </c>
      <c r="Y58" s="126">
        <f>Z58-X58</f>
        <v>6120</v>
      </c>
      <c r="Z58" s="132">
        <f t="shared" si="13"/>
        <v>12240</v>
      </c>
    </row>
    <row r="59" spans="1:28" ht="18.75" customHeight="1" outlineLevel="1" thickBot="1" x14ac:dyDescent="0.25">
      <c r="A59" s="229">
        <f>等級別保険料早見表!J59+等級別保険料早見表!P59</f>
        <v>16541</v>
      </c>
      <c r="B59" s="229">
        <f>等級別保険料早見表!M59</f>
        <v>20294</v>
      </c>
      <c r="C59" s="229">
        <f>等級別保険料早見表!S59</f>
        <v>12510</v>
      </c>
      <c r="D59" s="162">
        <v>50</v>
      </c>
      <c r="E59" s="163">
        <f t="shared" si="14"/>
        <v>680000</v>
      </c>
      <c r="F59" s="119">
        <f t="shared" si="1"/>
        <v>22670</v>
      </c>
      <c r="G59" s="119">
        <v>1355000</v>
      </c>
      <c r="H59" s="113" t="s">
        <v>33</v>
      </c>
      <c r="I59" s="124"/>
      <c r="J59" s="156">
        <f>INT($E59*月額・料率設定表!$L$13/1000)</f>
        <v>18020</v>
      </c>
      <c r="K59" s="157">
        <f>L59-J59</f>
        <v>65380</v>
      </c>
      <c r="L59" s="158">
        <f>月額・料率設定表!C68</f>
        <v>83400</v>
      </c>
      <c r="M59" s="195">
        <f t="shared" si="10"/>
        <v>53040</v>
      </c>
      <c r="N59" s="156">
        <f>J59-U59-R59</f>
        <v>7576</v>
      </c>
      <c r="O59" s="159">
        <f>P59-N59</f>
        <v>27411</v>
      </c>
      <c r="P59" s="158">
        <f>月額・料率設定表!F68</f>
        <v>34987</v>
      </c>
      <c r="Q59" s="195">
        <f t="shared" si="11"/>
        <v>18292</v>
      </c>
      <c r="R59" s="156">
        <f>INT($E59*月額・料率設定表!$P$13/1000)</f>
        <v>9928</v>
      </c>
      <c r="S59" s="159">
        <f>T59-R59</f>
        <v>12580</v>
      </c>
      <c r="T59" s="158">
        <f t="shared" si="12"/>
        <v>22508</v>
      </c>
      <c r="U59" s="156">
        <f>INT($E59*月額・料率設定表!$R$13/1000)</f>
        <v>516</v>
      </c>
      <c r="V59" s="159">
        <f>W59-U59</f>
        <v>1888</v>
      </c>
      <c r="W59" s="157">
        <f>月額・料率設定表!E68</f>
        <v>2404</v>
      </c>
      <c r="X59" s="165">
        <f>INT(Z59/2)</f>
        <v>6120</v>
      </c>
      <c r="Y59" s="111">
        <f>Z59-X59</f>
        <v>6120</v>
      </c>
      <c r="Z59" s="160">
        <f t="shared" si="13"/>
        <v>12240</v>
      </c>
    </row>
    <row r="60" spans="1:28" ht="15.65" customHeight="1" x14ac:dyDescent="0.2">
      <c r="G60" s="72"/>
      <c r="I60" s="72"/>
    </row>
  </sheetData>
  <mergeCells count="1">
    <mergeCell ref="Y7:Z7"/>
  </mergeCells>
  <phoneticPr fontId="3"/>
  <pageMargins left="0.39370078740157483" right="0.19685039370078741" top="0.98425196850393704" bottom="0.19685039370078741" header="0.74803149606299213" footer="0.23622047244094491"/>
  <pageSetup paperSize="8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workbookViewId="0">
      <selection activeCell="B5" sqref="B5"/>
    </sheetView>
  </sheetViews>
  <sheetFormatPr defaultRowHeight="13" x14ac:dyDescent="0.2"/>
  <cols>
    <col min="1" max="1" width="4.7265625" customWidth="1"/>
    <col min="2" max="2" width="15.08984375" customWidth="1"/>
    <col min="3" max="3" width="31.453125" customWidth="1"/>
    <col min="4" max="4" width="25" customWidth="1"/>
    <col min="5" max="5" width="33.08984375" customWidth="1"/>
  </cols>
  <sheetData>
    <row r="2" spans="1:5" ht="16.5" x14ac:dyDescent="0.25">
      <c r="C2" s="70" t="s">
        <v>48</v>
      </c>
    </row>
    <row r="4" spans="1:5" x14ac:dyDescent="0.2">
      <c r="A4" t="s">
        <v>44</v>
      </c>
    </row>
    <row r="5" spans="1:5" x14ac:dyDescent="0.2">
      <c r="B5" s="66"/>
      <c r="C5" s="71" t="s">
        <v>41</v>
      </c>
      <c r="D5" s="71" t="s">
        <v>42</v>
      </c>
      <c r="E5" s="71" t="s">
        <v>43</v>
      </c>
    </row>
    <row r="6" spans="1:5" ht="14" x14ac:dyDescent="0.2">
      <c r="B6" s="68" t="s">
        <v>47</v>
      </c>
      <c r="C6" s="66" t="s">
        <v>46</v>
      </c>
      <c r="D6" s="66" t="s">
        <v>45</v>
      </c>
      <c r="E6" s="66" t="s">
        <v>46</v>
      </c>
    </row>
    <row r="7" spans="1:5" ht="14" x14ac:dyDescent="0.2">
      <c r="B7" s="68" t="s">
        <v>8</v>
      </c>
      <c r="C7" s="66" t="s">
        <v>50</v>
      </c>
      <c r="D7" s="66" t="s">
        <v>45</v>
      </c>
      <c r="E7" s="66" t="s">
        <v>50</v>
      </c>
    </row>
    <row r="8" spans="1:5" ht="14" x14ac:dyDescent="0.2">
      <c r="B8" s="68" t="s">
        <v>6</v>
      </c>
      <c r="C8" s="66" t="s">
        <v>50</v>
      </c>
      <c r="D8" s="66" t="s">
        <v>45</v>
      </c>
      <c r="E8" s="66" t="s">
        <v>50</v>
      </c>
    </row>
    <row r="9" spans="1:5" ht="14" x14ac:dyDescent="0.2">
      <c r="B9" s="68" t="s">
        <v>54</v>
      </c>
      <c r="C9" s="66" t="s">
        <v>50</v>
      </c>
      <c r="D9" s="66" t="s">
        <v>45</v>
      </c>
      <c r="E9" s="66" t="s">
        <v>50</v>
      </c>
    </row>
    <row r="10" spans="1:5" ht="14" x14ac:dyDescent="0.2">
      <c r="B10" s="68" t="s">
        <v>55</v>
      </c>
      <c r="C10" s="66" t="s">
        <v>50</v>
      </c>
      <c r="D10" s="66" t="s">
        <v>45</v>
      </c>
      <c r="E10" s="66" t="s">
        <v>56</v>
      </c>
    </row>
    <row r="11" spans="1:5" ht="14" x14ac:dyDescent="0.2">
      <c r="B11" s="68" t="s">
        <v>9</v>
      </c>
      <c r="C11" s="66" t="s">
        <v>50</v>
      </c>
      <c r="D11" s="66" t="s">
        <v>45</v>
      </c>
      <c r="E11" s="66" t="s">
        <v>50</v>
      </c>
    </row>
    <row r="12" spans="1:5" ht="14" x14ac:dyDescent="0.2">
      <c r="B12" s="69" t="s">
        <v>13</v>
      </c>
      <c r="C12" s="67" t="s">
        <v>49</v>
      </c>
      <c r="D12" s="66" t="s">
        <v>45</v>
      </c>
      <c r="E12" s="67" t="s">
        <v>49</v>
      </c>
    </row>
    <row r="16" spans="1:5" ht="14" x14ac:dyDescent="0.2">
      <c r="B16" s="142"/>
      <c r="C16" s="42"/>
      <c r="D16" s="42"/>
      <c r="E16" s="42"/>
    </row>
    <row r="17" spans="2:2" ht="14" x14ac:dyDescent="0.2">
      <c r="B17" s="142"/>
    </row>
    <row r="18" spans="2:2" ht="14" x14ac:dyDescent="0.2">
      <c r="B18" s="142"/>
    </row>
    <row r="19" spans="2:2" ht="14" x14ac:dyDescent="0.2">
      <c r="B19" s="142"/>
    </row>
    <row r="20" spans="2:2" ht="14" x14ac:dyDescent="0.2">
      <c r="B20" s="143"/>
    </row>
  </sheetData>
  <sheetProtection sheet="1" objects="1" scenarios="1"/>
  <phoneticPr fontId="3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5"/>
  <sheetViews>
    <sheetView zoomScale="80" zoomScaleNormal="80" workbookViewId="0">
      <selection activeCell="B5" sqref="B5"/>
    </sheetView>
  </sheetViews>
  <sheetFormatPr defaultColWidth="9" defaultRowHeight="14" x14ac:dyDescent="0.2"/>
  <cols>
    <col min="1" max="1" width="3.453125" style="1" customWidth="1"/>
    <col min="2" max="2" width="12.453125" style="1" customWidth="1"/>
    <col min="3" max="8" width="11.36328125" style="9" customWidth="1"/>
    <col min="9" max="9" width="10.453125" style="9" customWidth="1"/>
    <col min="10" max="10" width="9" style="9"/>
    <col min="11" max="11" width="10.08984375" style="9" customWidth="1"/>
    <col min="12" max="29" width="12.08984375" style="9" customWidth="1"/>
    <col min="30" max="16384" width="9" style="9"/>
  </cols>
  <sheetData>
    <row r="1" spans="1:29" ht="28.5" customHeight="1" x14ac:dyDescent="0.2"/>
    <row r="2" spans="1:29" ht="30" customHeight="1" thickBot="1" x14ac:dyDescent="0.25">
      <c r="B2" s="285" t="s">
        <v>63</v>
      </c>
      <c r="C2" s="285"/>
      <c r="D2" s="285"/>
      <c r="E2" s="285"/>
      <c r="F2" s="75"/>
      <c r="G2" s="75"/>
      <c r="J2" s="289" t="s">
        <v>64</v>
      </c>
      <c r="K2" s="290"/>
      <c r="L2" s="290"/>
      <c r="M2" s="290"/>
      <c r="N2" s="290"/>
      <c r="O2" s="290"/>
      <c r="P2" s="290"/>
      <c r="Q2" s="290"/>
      <c r="R2" s="290"/>
      <c r="S2" s="291"/>
    </row>
    <row r="3" spans="1:29" ht="20.25" customHeight="1" thickBot="1" x14ac:dyDescent="0.25">
      <c r="B3" s="1" t="s">
        <v>62</v>
      </c>
    </row>
    <row r="4" spans="1:29" ht="23.25" customHeight="1" thickTop="1" thickBot="1" x14ac:dyDescent="0.35">
      <c r="B4" s="12" t="s">
        <v>15</v>
      </c>
      <c r="E4" s="22">
        <v>1</v>
      </c>
      <c r="F4" s="76"/>
      <c r="G4" s="76"/>
      <c r="H4" s="14" t="s">
        <v>16</v>
      </c>
    </row>
    <row r="5" spans="1:29" ht="26.25" customHeight="1" thickTop="1" x14ac:dyDescent="0.3">
      <c r="D5" s="15" t="s">
        <v>17</v>
      </c>
      <c r="E5" s="13">
        <f>LOOKUP(E4,A19:B66)</f>
        <v>58000</v>
      </c>
      <c r="F5" s="13"/>
      <c r="G5" s="13"/>
      <c r="H5" s="12" t="s">
        <v>18</v>
      </c>
      <c r="S5" s="2"/>
    </row>
    <row r="6" spans="1:29" x14ac:dyDescent="0.2">
      <c r="K6" s="58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">
      <c r="A7" s="3"/>
      <c r="B7" s="9" t="s">
        <v>37</v>
      </c>
      <c r="C7" s="63" t="s">
        <v>38</v>
      </c>
      <c r="D7" s="64">
        <v>45352</v>
      </c>
      <c r="K7" s="58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x14ac:dyDescent="0.2">
      <c r="A8" s="3"/>
      <c r="B8" s="9"/>
      <c r="C8" s="63" t="s">
        <v>39</v>
      </c>
      <c r="D8" s="64">
        <v>45383</v>
      </c>
      <c r="K8" s="58"/>
    </row>
    <row r="9" spans="1:29" x14ac:dyDescent="0.2">
      <c r="A9" s="3"/>
      <c r="B9" s="9"/>
      <c r="K9" s="58"/>
    </row>
    <row r="10" spans="1:29" x14ac:dyDescent="0.2">
      <c r="A10" s="3"/>
      <c r="B10" s="9"/>
      <c r="K10" s="62" t="s">
        <v>36</v>
      </c>
    </row>
    <row r="11" spans="1:29" x14ac:dyDescent="0.2">
      <c r="A11" s="3"/>
      <c r="B11" s="6" t="s">
        <v>14</v>
      </c>
      <c r="K11" s="283" t="s">
        <v>57</v>
      </c>
      <c r="L11" s="284"/>
      <c r="M11" s="283" t="s">
        <v>55</v>
      </c>
      <c r="N11" s="284"/>
      <c r="O11" s="59" t="s">
        <v>54</v>
      </c>
      <c r="P11" s="60"/>
      <c r="Q11" s="283" t="s">
        <v>53</v>
      </c>
      <c r="R11" s="284"/>
      <c r="S11" s="59" t="s">
        <v>34</v>
      </c>
      <c r="T11" s="59"/>
    </row>
    <row r="12" spans="1:29" x14ac:dyDescent="0.2">
      <c r="A12" s="3"/>
      <c r="B12" s="20"/>
      <c r="C12" s="11" t="s">
        <v>6</v>
      </c>
      <c r="D12" s="11" t="s">
        <v>7</v>
      </c>
      <c r="E12" s="11" t="s">
        <v>8</v>
      </c>
      <c r="F12" s="11" t="s">
        <v>55</v>
      </c>
      <c r="G12" s="11" t="s">
        <v>54</v>
      </c>
      <c r="H12" s="11" t="s">
        <v>9</v>
      </c>
      <c r="K12" s="61" t="s">
        <v>30</v>
      </c>
      <c r="L12" s="61" t="s">
        <v>29</v>
      </c>
      <c r="M12" s="61" t="s">
        <v>30</v>
      </c>
      <c r="N12" s="61" t="s">
        <v>29</v>
      </c>
      <c r="O12" s="61" t="s">
        <v>30</v>
      </c>
      <c r="P12" s="61" t="s">
        <v>29</v>
      </c>
      <c r="Q12" s="61" t="s">
        <v>30</v>
      </c>
      <c r="R12" s="61" t="s">
        <v>29</v>
      </c>
      <c r="S12" s="61" t="s">
        <v>30</v>
      </c>
      <c r="T12" s="61" t="s">
        <v>29</v>
      </c>
    </row>
    <row r="13" spans="1:29" ht="16.5" customHeight="1" x14ac:dyDescent="0.2">
      <c r="A13" s="3"/>
      <c r="B13" s="26" t="s">
        <v>5</v>
      </c>
      <c r="C13" s="164">
        <v>60</v>
      </c>
      <c r="D13" s="147">
        <v>58.27</v>
      </c>
      <c r="E13" s="147">
        <v>1.73</v>
      </c>
      <c r="F13" s="147">
        <v>25.17</v>
      </c>
      <c r="G13" s="147">
        <v>33.1</v>
      </c>
      <c r="H13" s="148">
        <v>18</v>
      </c>
      <c r="K13" s="186">
        <v>33.5</v>
      </c>
      <c r="L13" s="187">
        <v>26.5</v>
      </c>
      <c r="M13" s="188">
        <v>14.03</v>
      </c>
      <c r="N13" s="188">
        <v>11.14</v>
      </c>
      <c r="O13" s="188">
        <v>18.5</v>
      </c>
      <c r="P13" s="188">
        <v>14.6</v>
      </c>
      <c r="Q13" s="188">
        <v>0.97</v>
      </c>
      <c r="R13" s="188">
        <v>0.76</v>
      </c>
      <c r="S13" s="187">
        <v>9</v>
      </c>
      <c r="T13" s="187">
        <v>9</v>
      </c>
    </row>
    <row r="14" spans="1:29" ht="29.25" customHeight="1" x14ac:dyDescent="0.2">
      <c r="A14" s="3"/>
      <c r="B14" s="21" t="s">
        <v>10</v>
      </c>
      <c r="C14" s="24" t="s">
        <v>11</v>
      </c>
      <c r="D14" s="184" t="s">
        <v>12</v>
      </c>
      <c r="E14" s="24" t="s">
        <v>11</v>
      </c>
      <c r="F14" s="185" t="s">
        <v>56</v>
      </c>
      <c r="G14" s="24" t="s">
        <v>11</v>
      </c>
      <c r="H14" s="24" t="s">
        <v>11</v>
      </c>
      <c r="K14" s="23" t="s">
        <v>35</v>
      </c>
      <c r="L14" s="24" t="s">
        <v>11</v>
      </c>
      <c r="M14" s="23" t="s">
        <v>35</v>
      </c>
      <c r="N14" s="24" t="s">
        <v>11</v>
      </c>
      <c r="O14" s="23" t="s">
        <v>35</v>
      </c>
      <c r="P14" s="24" t="s">
        <v>11</v>
      </c>
      <c r="Q14" s="23" t="s">
        <v>35</v>
      </c>
      <c r="R14" s="24" t="s">
        <v>11</v>
      </c>
      <c r="S14" s="23" t="s">
        <v>35</v>
      </c>
      <c r="T14" s="24" t="s">
        <v>11</v>
      </c>
    </row>
    <row r="15" spans="1:29" x14ac:dyDescent="0.2">
      <c r="A15" s="3"/>
      <c r="B15" s="9"/>
    </row>
    <row r="16" spans="1:29" ht="14.5" thickBot="1" x14ac:dyDescent="0.25">
      <c r="A16" s="2"/>
      <c r="B16" s="9"/>
      <c r="Q16" s="286"/>
      <c r="R16" s="286"/>
    </row>
    <row r="17" spans="1:18" x14ac:dyDescent="0.2">
      <c r="A17" s="4" t="s">
        <v>0</v>
      </c>
      <c r="B17" s="5" t="s">
        <v>1</v>
      </c>
      <c r="C17" s="281" t="s">
        <v>6</v>
      </c>
      <c r="D17" s="281" t="s">
        <v>7</v>
      </c>
      <c r="E17" s="281" t="s">
        <v>8</v>
      </c>
      <c r="F17" s="281" t="s">
        <v>55</v>
      </c>
      <c r="G17" s="281" t="s">
        <v>54</v>
      </c>
      <c r="H17" s="281" t="s">
        <v>9</v>
      </c>
      <c r="I17" s="287" t="s">
        <v>13</v>
      </c>
      <c r="Q17" s="78"/>
      <c r="R17" s="78"/>
    </row>
    <row r="18" spans="1:18" x14ac:dyDescent="0.2">
      <c r="A18" s="7" t="s">
        <v>2</v>
      </c>
      <c r="B18" s="8" t="s">
        <v>3</v>
      </c>
      <c r="C18" s="282"/>
      <c r="D18" s="282"/>
      <c r="E18" s="282"/>
      <c r="F18" s="282"/>
      <c r="G18" s="282"/>
      <c r="H18" s="282"/>
      <c r="I18" s="288"/>
      <c r="Q18" s="63"/>
      <c r="R18" s="63"/>
    </row>
    <row r="19" spans="1:18" x14ac:dyDescent="0.2">
      <c r="A19" s="16">
        <v>1</v>
      </c>
      <c r="B19" s="144">
        <v>58000</v>
      </c>
      <c r="C19" s="10">
        <f>INT($B19*C$13/1000)</f>
        <v>3480</v>
      </c>
      <c r="D19" s="10">
        <f>C19-E19</f>
        <v>3380</v>
      </c>
      <c r="E19" s="10">
        <f t="shared" ref="E19:E60" si="0">INT($B19*E$13/1000)</f>
        <v>100</v>
      </c>
      <c r="F19" s="10">
        <f>D19-G19</f>
        <v>1461</v>
      </c>
      <c r="G19" s="10">
        <f>INT($B19*G$13/1000)</f>
        <v>1919</v>
      </c>
      <c r="H19" s="10">
        <f>INT($B19*H$13/1000)</f>
        <v>1044</v>
      </c>
      <c r="I19" s="17">
        <f>C19+H19</f>
        <v>4524</v>
      </c>
      <c r="Q19" s="79"/>
      <c r="R19" s="80"/>
    </row>
    <row r="20" spans="1:18" x14ac:dyDescent="0.2">
      <c r="A20" s="16">
        <v>2</v>
      </c>
      <c r="B20" s="144">
        <v>68000</v>
      </c>
      <c r="C20" s="10">
        <f t="shared" ref="C20:C68" si="1">INT($B20*C$13/1000)</f>
        <v>4080</v>
      </c>
      <c r="D20" s="10">
        <f t="shared" ref="D20:D68" si="2">C20-E20</f>
        <v>3963</v>
      </c>
      <c r="E20" s="10">
        <f t="shared" si="0"/>
        <v>117</v>
      </c>
      <c r="F20" s="10">
        <f t="shared" ref="F20:F68" si="3">D20-G20</f>
        <v>1713</v>
      </c>
      <c r="G20" s="10">
        <f t="shared" ref="G20:G68" si="4">INT($B20*G$13/1000)</f>
        <v>2250</v>
      </c>
      <c r="H20" s="10">
        <f t="shared" ref="H20:H60" si="5">INT($B20*H$13/1000)</f>
        <v>1224</v>
      </c>
      <c r="I20" s="17">
        <f t="shared" ref="I20:I60" si="6">C20+H20</f>
        <v>5304</v>
      </c>
    </row>
    <row r="21" spans="1:18" x14ac:dyDescent="0.2">
      <c r="A21" s="16">
        <v>3</v>
      </c>
      <c r="B21" s="144">
        <v>78000</v>
      </c>
      <c r="C21" s="10">
        <f t="shared" si="1"/>
        <v>4680</v>
      </c>
      <c r="D21" s="10">
        <f t="shared" si="2"/>
        <v>4546</v>
      </c>
      <c r="E21" s="10">
        <f t="shared" si="0"/>
        <v>134</v>
      </c>
      <c r="F21" s="10">
        <f t="shared" si="3"/>
        <v>1965</v>
      </c>
      <c r="G21" s="10">
        <f t="shared" si="4"/>
        <v>2581</v>
      </c>
      <c r="H21" s="10">
        <f t="shared" si="5"/>
        <v>1404</v>
      </c>
      <c r="I21" s="17">
        <f t="shared" si="6"/>
        <v>6084</v>
      </c>
    </row>
    <row r="22" spans="1:18" x14ac:dyDescent="0.2">
      <c r="A22" s="16">
        <v>4</v>
      </c>
      <c r="B22" s="144">
        <v>88000</v>
      </c>
      <c r="C22" s="10">
        <f t="shared" si="1"/>
        <v>5280</v>
      </c>
      <c r="D22" s="10">
        <f t="shared" si="2"/>
        <v>5128</v>
      </c>
      <c r="E22" s="10">
        <f t="shared" si="0"/>
        <v>152</v>
      </c>
      <c r="F22" s="10">
        <f t="shared" si="3"/>
        <v>2216</v>
      </c>
      <c r="G22" s="10">
        <f t="shared" si="4"/>
        <v>2912</v>
      </c>
      <c r="H22" s="10">
        <f t="shared" si="5"/>
        <v>1584</v>
      </c>
      <c r="I22" s="17">
        <f t="shared" si="6"/>
        <v>6864</v>
      </c>
    </row>
    <row r="23" spans="1:18" x14ac:dyDescent="0.2">
      <c r="A23" s="16">
        <v>5</v>
      </c>
      <c r="B23" s="144">
        <v>98000</v>
      </c>
      <c r="C23" s="10">
        <f t="shared" si="1"/>
        <v>5880</v>
      </c>
      <c r="D23" s="10">
        <f t="shared" si="2"/>
        <v>5711</v>
      </c>
      <c r="E23" s="10">
        <f t="shared" si="0"/>
        <v>169</v>
      </c>
      <c r="F23" s="10">
        <f t="shared" si="3"/>
        <v>2468</v>
      </c>
      <c r="G23" s="10">
        <f t="shared" si="4"/>
        <v>3243</v>
      </c>
      <c r="H23" s="10">
        <f t="shared" si="5"/>
        <v>1764</v>
      </c>
      <c r="I23" s="17">
        <f t="shared" si="6"/>
        <v>7644</v>
      </c>
    </row>
    <row r="24" spans="1:18" x14ac:dyDescent="0.2">
      <c r="A24" s="16">
        <v>6</v>
      </c>
      <c r="B24" s="144">
        <v>104000</v>
      </c>
      <c r="C24" s="10">
        <f t="shared" si="1"/>
        <v>6240</v>
      </c>
      <c r="D24" s="10">
        <f t="shared" si="2"/>
        <v>6061</v>
      </c>
      <c r="E24" s="10">
        <f t="shared" si="0"/>
        <v>179</v>
      </c>
      <c r="F24" s="10">
        <f t="shared" si="3"/>
        <v>2619</v>
      </c>
      <c r="G24" s="10">
        <f t="shared" si="4"/>
        <v>3442</v>
      </c>
      <c r="H24" s="10">
        <f t="shared" si="5"/>
        <v>1872</v>
      </c>
      <c r="I24" s="17">
        <f t="shared" si="6"/>
        <v>8112</v>
      </c>
    </row>
    <row r="25" spans="1:18" x14ac:dyDescent="0.2">
      <c r="A25" s="16">
        <v>7</v>
      </c>
      <c r="B25" s="144">
        <v>110000</v>
      </c>
      <c r="C25" s="10">
        <f t="shared" si="1"/>
        <v>6600</v>
      </c>
      <c r="D25" s="10">
        <f t="shared" si="2"/>
        <v>6410</v>
      </c>
      <c r="E25" s="10">
        <f t="shared" si="0"/>
        <v>190</v>
      </c>
      <c r="F25" s="10">
        <f t="shared" si="3"/>
        <v>2769</v>
      </c>
      <c r="G25" s="10">
        <f t="shared" si="4"/>
        <v>3641</v>
      </c>
      <c r="H25" s="10">
        <f t="shared" si="5"/>
        <v>1980</v>
      </c>
      <c r="I25" s="17">
        <f t="shared" si="6"/>
        <v>8580</v>
      </c>
    </row>
    <row r="26" spans="1:18" x14ac:dyDescent="0.2">
      <c r="A26" s="16">
        <v>8</v>
      </c>
      <c r="B26" s="144">
        <v>118000</v>
      </c>
      <c r="C26" s="10">
        <f t="shared" si="1"/>
        <v>7080</v>
      </c>
      <c r="D26" s="10">
        <f t="shared" si="2"/>
        <v>6876</v>
      </c>
      <c r="E26" s="10">
        <f t="shared" si="0"/>
        <v>204</v>
      </c>
      <c r="F26" s="10">
        <f t="shared" si="3"/>
        <v>2971</v>
      </c>
      <c r="G26" s="10">
        <f t="shared" si="4"/>
        <v>3905</v>
      </c>
      <c r="H26" s="10">
        <f t="shared" si="5"/>
        <v>2124</v>
      </c>
      <c r="I26" s="17">
        <f t="shared" si="6"/>
        <v>9204</v>
      </c>
    </row>
    <row r="27" spans="1:18" x14ac:dyDescent="0.2">
      <c r="A27" s="16">
        <v>9</v>
      </c>
      <c r="B27" s="144">
        <v>126000</v>
      </c>
      <c r="C27" s="10">
        <f t="shared" si="1"/>
        <v>7560</v>
      </c>
      <c r="D27" s="10">
        <f t="shared" si="2"/>
        <v>7343</v>
      </c>
      <c r="E27" s="10">
        <f t="shared" si="0"/>
        <v>217</v>
      </c>
      <c r="F27" s="10">
        <f t="shared" si="3"/>
        <v>3173</v>
      </c>
      <c r="G27" s="10">
        <f t="shared" si="4"/>
        <v>4170</v>
      </c>
      <c r="H27" s="10">
        <f t="shared" si="5"/>
        <v>2268</v>
      </c>
      <c r="I27" s="17">
        <f t="shared" si="6"/>
        <v>9828</v>
      </c>
    </row>
    <row r="28" spans="1:18" x14ac:dyDescent="0.2">
      <c r="A28" s="16">
        <v>10</v>
      </c>
      <c r="B28" s="144">
        <v>134000</v>
      </c>
      <c r="C28" s="10">
        <f t="shared" si="1"/>
        <v>8040</v>
      </c>
      <c r="D28" s="10">
        <f t="shared" si="2"/>
        <v>7809</v>
      </c>
      <c r="E28" s="10">
        <f t="shared" si="0"/>
        <v>231</v>
      </c>
      <c r="F28" s="10">
        <f t="shared" si="3"/>
        <v>3374</v>
      </c>
      <c r="G28" s="10">
        <f t="shared" si="4"/>
        <v>4435</v>
      </c>
      <c r="H28" s="10">
        <f t="shared" si="5"/>
        <v>2412</v>
      </c>
      <c r="I28" s="17">
        <f t="shared" si="6"/>
        <v>10452</v>
      </c>
    </row>
    <row r="29" spans="1:18" x14ac:dyDescent="0.2">
      <c r="A29" s="16">
        <v>11</v>
      </c>
      <c r="B29" s="144">
        <v>142000</v>
      </c>
      <c r="C29" s="10">
        <f t="shared" si="1"/>
        <v>8520</v>
      </c>
      <c r="D29" s="10">
        <f t="shared" si="2"/>
        <v>8275</v>
      </c>
      <c r="E29" s="10">
        <f t="shared" si="0"/>
        <v>245</v>
      </c>
      <c r="F29" s="10">
        <f t="shared" si="3"/>
        <v>3575</v>
      </c>
      <c r="G29" s="10">
        <f t="shared" si="4"/>
        <v>4700</v>
      </c>
      <c r="H29" s="10">
        <f t="shared" si="5"/>
        <v>2556</v>
      </c>
      <c r="I29" s="17">
        <f t="shared" si="6"/>
        <v>11076</v>
      </c>
    </row>
    <row r="30" spans="1:18" x14ac:dyDescent="0.2">
      <c r="A30" s="16">
        <v>12</v>
      </c>
      <c r="B30" s="144">
        <v>150000</v>
      </c>
      <c r="C30" s="10">
        <f t="shared" si="1"/>
        <v>9000</v>
      </c>
      <c r="D30" s="10">
        <f t="shared" si="2"/>
        <v>8741</v>
      </c>
      <c r="E30" s="10">
        <f t="shared" si="0"/>
        <v>259</v>
      </c>
      <c r="F30" s="10">
        <f t="shared" si="3"/>
        <v>3776</v>
      </c>
      <c r="G30" s="10">
        <f t="shared" si="4"/>
        <v>4965</v>
      </c>
      <c r="H30" s="10">
        <f t="shared" si="5"/>
        <v>2700</v>
      </c>
      <c r="I30" s="17">
        <f t="shared" si="6"/>
        <v>11700</v>
      </c>
    </row>
    <row r="31" spans="1:18" x14ac:dyDescent="0.2">
      <c r="A31" s="16">
        <v>13</v>
      </c>
      <c r="B31" s="144">
        <v>160000</v>
      </c>
      <c r="C31" s="10">
        <f t="shared" si="1"/>
        <v>9600</v>
      </c>
      <c r="D31" s="10">
        <f t="shared" si="2"/>
        <v>9324</v>
      </c>
      <c r="E31" s="10">
        <f t="shared" si="0"/>
        <v>276</v>
      </c>
      <c r="F31" s="10">
        <f t="shared" si="3"/>
        <v>4028</v>
      </c>
      <c r="G31" s="10">
        <f t="shared" si="4"/>
        <v>5296</v>
      </c>
      <c r="H31" s="10">
        <f t="shared" si="5"/>
        <v>2880</v>
      </c>
      <c r="I31" s="17">
        <f t="shared" si="6"/>
        <v>12480</v>
      </c>
    </row>
    <row r="32" spans="1:18" x14ac:dyDescent="0.2">
      <c r="A32" s="16">
        <v>14</v>
      </c>
      <c r="B32" s="144">
        <v>170000</v>
      </c>
      <c r="C32" s="10">
        <f t="shared" si="1"/>
        <v>10200</v>
      </c>
      <c r="D32" s="10">
        <f t="shared" si="2"/>
        <v>9906</v>
      </c>
      <c r="E32" s="10">
        <f t="shared" si="0"/>
        <v>294</v>
      </c>
      <c r="F32" s="10">
        <f t="shared" si="3"/>
        <v>4279</v>
      </c>
      <c r="G32" s="10">
        <f t="shared" si="4"/>
        <v>5627</v>
      </c>
      <c r="H32" s="10">
        <f t="shared" si="5"/>
        <v>3060</v>
      </c>
      <c r="I32" s="17">
        <f t="shared" si="6"/>
        <v>13260</v>
      </c>
    </row>
    <row r="33" spans="1:9" x14ac:dyDescent="0.2">
      <c r="A33" s="16">
        <v>15</v>
      </c>
      <c r="B33" s="144">
        <v>180000</v>
      </c>
      <c r="C33" s="10">
        <f t="shared" si="1"/>
        <v>10800</v>
      </c>
      <c r="D33" s="10">
        <f t="shared" si="2"/>
        <v>10489</v>
      </c>
      <c r="E33" s="10">
        <f t="shared" si="0"/>
        <v>311</v>
      </c>
      <c r="F33" s="10">
        <f t="shared" si="3"/>
        <v>4531</v>
      </c>
      <c r="G33" s="10">
        <f t="shared" si="4"/>
        <v>5958</v>
      </c>
      <c r="H33" s="10">
        <f t="shared" si="5"/>
        <v>3240</v>
      </c>
      <c r="I33" s="17">
        <f t="shared" si="6"/>
        <v>14040</v>
      </c>
    </row>
    <row r="34" spans="1:9" x14ac:dyDescent="0.2">
      <c r="A34" s="16">
        <v>16</v>
      </c>
      <c r="B34" s="144">
        <v>190000</v>
      </c>
      <c r="C34" s="10">
        <f t="shared" si="1"/>
        <v>11400</v>
      </c>
      <c r="D34" s="10">
        <f t="shared" si="2"/>
        <v>11072</v>
      </c>
      <c r="E34" s="10">
        <f t="shared" si="0"/>
        <v>328</v>
      </c>
      <c r="F34" s="10">
        <f t="shared" si="3"/>
        <v>4783</v>
      </c>
      <c r="G34" s="10">
        <f t="shared" si="4"/>
        <v>6289</v>
      </c>
      <c r="H34" s="10">
        <f t="shared" si="5"/>
        <v>3420</v>
      </c>
      <c r="I34" s="17">
        <f t="shared" si="6"/>
        <v>14820</v>
      </c>
    </row>
    <row r="35" spans="1:9" x14ac:dyDescent="0.2">
      <c r="A35" s="16">
        <v>17</v>
      </c>
      <c r="B35" s="144">
        <v>200000</v>
      </c>
      <c r="C35" s="10">
        <f t="shared" si="1"/>
        <v>12000</v>
      </c>
      <c r="D35" s="10">
        <f t="shared" si="2"/>
        <v>11654</v>
      </c>
      <c r="E35" s="10">
        <f t="shared" si="0"/>
        <v>346</v>
      </c>
      <c r="F35" s="10">
        <f t="shared" si="3"/>
        <v>5034</v>
      </c>
      <c r="G35" s="10">
        <f t="shared" si="4"/>
        <v>6620</v>
      </c>
      <c r="H35" s="10">
        <f t="shared" si="5"/>
        <v>3600</v>
      </c>
      <c r="I35" s="17">
        <f t="shared" si="6"/>
        <v>15600</v>
      </c>
    </row>
    <row r="36" spans="1:9" x14ac:dyDescent="0.2">
      <c r="A36" s="16">
        <v>18</v>
      </c>
      <c r="B36" s="144">
        <v>220000</v>
      </c>
      <c r="C36" s="10">
        <f t="shared" si="1"/>
        <v>13200</v>
      </c>
      <c r="D36" s="10">
        <f t="shared" si="2"/>
        <v>12820</v>
      </c>
      <c r="E36" s="10">
        <f t="shared" si="0"/>
        <v>380</v>
      </c>
      <c r="F36" s="10">
        <f t="shared" si="3"/>
        <v>5538</v>
      </c>
      <c r="G36" s="10">
        <f t="shared" si="4"/>
        <v>7282</v>
      </c>
      <c r="H36" s="10">
        <f t="shared" si="5"/>
        <v>3960</v>
      </c>
      <c r="I36" s="17">
        <f t="shared" si="6"/>
        <v>17160</v>
      </c>
    </row>
    <row r="37" spans="1:9" x14ac:dyDescent="0.2">
      <c r="A37" s="16">
        <v>19</v>
      </c>
      <c r="B37" s="144">
        <v>240000</v>
      </c>
      <c r="C37" s="10">
        <f t="shared" si="1"/>
        <v>14400</v>
      </c>
      <c r="D37" s="10">
        <f t="shared" si="2"/>
        <v>13985</v>
      </c>
      <c r="E37" s="10">
        <f t="shared" si="0"/>
        <v>415</v>
      </c>
      <c r="F37" s="10">
        <f t="shared" si="3"/>
        <v>6041</v>
      </c>
      <c r="G37" s="10">
        <f t="shared" si="4"/>
        <v>7944</v>
      </c>
      <c r="H37" s="10">
        <f t="shared" si="5"/>
        <v>4320</v>
      </c>
      <c r="I37" s="17">
        <f t="shared" si="6"/>
        <v>18720</v>
      </c>
    </row>
    <row r="38" spans="1:9" x14ac:dyDescent="0.2">
      <c r="A38" s="16">
        <v>20</v>
      </c>
      <c r="B38" s="144">
        <v>260000</v>
      </c>
      <c r="C38" s="10">
        <f t="shared" si="1"/>
        <v>15600</v>
      </c>
      <c r="D38" s="10">
        <f t="shared" si="2"/>
        <v>15151</v>
      </c>
      <c r="E38" s="10">
        <f t="shared" si="0"/>
        <v>449</v>
      </c>
      <c r="F38" s="10">
        <f t="shared" si="3"/>
        <v>6545</v>
      </c>
      <c r="G38" s="10">
        <f t="shared" si="4"/>
        <v>8606</v>
      </c>
      <c r="H38" s="10">
        <f t="shared" si="5"/>
        <v>4680</v>
      </c>
      <c r="I38" s="17">
        <f t="shared" si="6"/>
        <v>20280</v>
      </c>
    </row>
    <row r="39" spans="1:9" x14ac:dyDescent="0.2">
      <c r="A39" s="16">
        <v>21</v>
      </c>
      <c r="B39" s="144">
        <v>280000</v>
      </c>
      <c r="C39" s="10">
        <f t="shared" si="1"/>
        <v>16800</v>
      </c>
      <c r="D39" s="10">
        <f t="shared" si="2"/>
        <v>16316</v>
      </c>
      <c r="E39" s="10">
        <f t="shared" si="0"/>
        <v>484</v>
      </c>
      <c r="F39" s="10">
        <f t="shared" si="3"/>
        <v>7048</v>
      </c>
      <c r="G39" s="10">
        <f t="shared" si="4"/>
        <v>9268</v>
      </c>
      <c r="H39" s="10">
        <f t="shared" si="5"/>
        <v>5040</v>
      </c>
      <c r="I39" s="17">
        <f t="shared" si="6"/>
        <v>21840</v>
      </c>
    </row>
    <row r="40" spans="1:9" x14ac:dyDescent="0.2">
      <c r="A40" s="16">
        <v>22</v>
      </c>
      <c r="B40" s="144">
        <v>300000</v>
      </c>
      <c r="C40" s="10">
        <f t="shared" si="1"/>
        <v>18000</v>
      </c>
      <c r="D40" s="10">
        <f t="shared" si="2"/>
        <v>17481</v>
      </c>
      <c r="E40" s="10">
        <f t="shared" si="0"/>
        <v>519</v>
      </c>
      <c r="F40" s="10">
        <f t="shared" si="3"/>
        <v>7551</v>
      </c>
      <c r="G40" s="10">
        <f t="shared" si="4"/>
        <v>9930</v>
      </c>
      <c r="H40" s="10">
        <f t="shared" si="5"/>
        <v>5400</v>
      </c>
      <c r="I40" s="17">
        <f t="shared" si="6"/>
        <v>23400</v>
      </c>
    </row>
    <row r="41" spans="1:9" x14ac:dyDescent="0.2">
      <c r="A41" s="16">
        <v>23</v>
      </c>
      <c r="B41" s="144">
        <v>320000</v>
      </c>
      <c r="C41" s="10">
        <f t="shared" si="1"/>
        <v>19200</v>
      </c>
      <c r="D41" s="10">
        <f t="shared" si="2"/>
        <v>18647</v>
      </c>
      <c r="E41" s="10">
        <f t="shared" si="0"/>
        <v>553</v>
      </c>
      <c r="F41" s="10">
        <f t="shared" si="3"/>
        <v>8055</v>
      </c>
      <c r="G41" s="10">
        <f t="shared" si="4"/>
        <v>10592</v>
      </c>
      <c r="H41" s="10">
        <f t="shared" si="5"/>
        <v>5760</v>
      </c>
      <c r="I41" s="17">
        <f t="shared" si="6"/>
        <v>24960</v>
      </c>
    </row>
    <row r="42" spans="1:9" x14ac:dyDescent="0.2">
      <c r="A42" s="16">
        <v>24</v>
      </c>
      <c r="B42" s="144">
        <v>340000</v>
      </c>
      <c r="C42" s="10">
        <f t="shared" si="1"/>
        <v>20400</v>
      </c>
      <c r="D42" s="10">
        <f t="shared" si="2"/>
        <v>19812</v>
      </c>
      <c r="E42" s="10">
        <f t="shared" si="0"/>
        <v>588</v>
      </c>
      <c r="F42" s="10">
        <f t="shared" si="3"/>
        <v>8558</v>
      </c>
      <c r="G42" s="10">
        <f t="shared" si="4"/>
        <v>11254</v>
      </c>
      <c r="H42" s="10">
        <f t="shared" si="5"/>
        <v>6120</v>
      </c>
      <c r="I42" s="17">
        <f t="shared" si="6"/>
        <v>26520</v>
      </c>
    </row>
    <row r="43" spans="1:9" x14ac:dyDescent="0.2">
      <c r="A43" s="16">
        <v>25</v>
      </c>
      <c r="B43" s="144">
        <v>360000</v>
      </c>
      <c r="C43" s="10">
        <f t="shared" si="1"/>
        <v>21600</v>
      </c>
      <c r="D43" s="10">
        <f t="shared" si="2"/>
        <v>20978</v>
      </c>
      <c r="E43" s="10">
        <f t="shared" si="0"/>
        <v>622</v>
      </c>
      <c r="F43" s="10">
        <f t="shared" si="3"/>
        <v>9062</v>
      </c>
      <c r="G43" s="10">
        <f t="shared" si="4"/>
        <v>11916</v>
      </c>
      <c r="H43" s="10">
        <f t="shared" si="5"/>
        <v>6480</v>
      </c>
      <c r="I43" s="17">
        <f t="shared" si="6"/>
        <v>28080</v>
      </c>
    </row>
    <row r="44" spans="1:9" x14ac:dyDescent="0.2">
      <c r="A44" s="16">
        <v>26</v>
      </c>
      <c r="B44" s="144">
        <v>380000</v>
      </c>
      <c r="C44" s="10">
        <f t="shared" si="1"/>
        <v>22800</v>
      </c>
      <c r="D44" s="10">
        <f t="shared" si="2"/>
        <v>22143</v>
      </c>
      <c r="E44" s="10">
        <f t="shared" si="0"/>
        <v>657</v>
      </c>
      <c r="F44" s="10">
        <f t="shared" si="3"/>
        <v>9565</v>
      </c>
      <c r="G44" s="10">
        <f t="shared" si="4"/>
        <v>12578</v>
      </c>
      <c r="H44" s="10">
        <f t="shared" si="5"/>
        <v>6840</v>
      </c>
      <c r="I44" s="17">
        <f t="shared" si="6"/>
        <v>29640</v>
      </c>
    </row>
    <row r="45" spans="1:9" x14ac:dyDescent="0.2">
      <c r="A45" s="16">
        <f t="shared" ref="A45:A60" si="7">A44+1</f>
        <v>27</v>
      </c>
      <c r="B45" s="144">
        <v>410000</v>
      </c>
      <c r="C45" s="10">
        <f t="shared" si="1"/>
        <v>24600</v>
      </c>
      <c r="D45" s="10">
        <f t="shared" si="2"/>
        <v>23891</v>
      </c>
      <c r="E45" s="10">
        <f t="shared" si="0"/>
        <v>709</v>
      </c>
      <c r="F45" s="10">
        <f t="shared" si="3"/>
        <v>10320</v>
      </c>
      <c r="G45" s="10">
        <f t="shared" si="4"/>
        <v>13571</v>
      </c>
      <c r="H45" s="10">
        <f t="shared" si="5"/>
        <v>7380</v>
      </c>
      <c r="I45" s="17">
        <f t="shared" si="6"/>
        <v>31980</v>
      </c>
    </row>
    <row r="46" spans="1:9" x14ac:dyDescent="0.2">
      <c r="A46" s="16">
        <f t="shared" si="7"/>
        <v>28</v>
      </c>
      <c r="B46" s="144">
        <v>440000</v>
      </c>
      <c r="C46" s="10">
        <f t="shared" si="1"/>
        <v>26400</v>
      </c>
      <c r="D46" s="10">
        <f t="shared" si="2"/>
        <v>25639</v>
      </c>
      <c r="E46" s="10">
        <f t="shared" si="0"/>
        <v>761</v>
      </c>
      <c r="F46" s="10">
        <f t="shared" si="3"/>
        <v>11075</v>
      </c>
      <c r="G46" s="10">
        <f t="shared" si="4"/>
        <v>14564</v>
      </c>
      <c r="H46" s="10">
        <f t="shared" si="5"/>
        <v>7920</v>
      </c>
      <c r="I46" s="17">
        <f t="shared" si="6"/>
        <v>34320</v>
      </c>
    </row>
    <row r="47" spans="1:9" x14ac:dyDescent="0.2">
      <c r="A47" s="16">
        <f t="shared" si="7"/>
        <v>29</v>
      </c>
      <c r="B47" s="144">
        <v>470000</v>
      </c>
      <c r="C47" s="10">
        <f t="shared" si="1"/>
        <v>28200</v>
      </c>
      <c r="D47" s="10">
        <f t="shared" si="2"/>
        <v>27387</v>
      </c>
      <c r="E47" s="10">
        <f t="shared" si="0"/>
        <v>813</v>
      </c>
      <c r="F47" s="10">
        <f t="shared" si="3"/>
        <v>11830</v>
      </c>
      <c r="G47" s="10">
        <f t="shared" si="4"/>
        <v>15557</v>
      </c>
      <c r="H47" s="10">
        <f t="shared" si="5"/>
        <v>8460</v>
      </c>
      <c r="I47" s="17">
        <f t="shared" si="6"/>
        <v>36660</v>
      </c>
    </row>
    <row r="48" spans="1:9" x14ac:dyDescent="0.2">
      <c r="A48" s="16">
        <f t="shared" si="7"/>
        <v>30</v>
      </c>
      <c r="B48" s="144">
        <v>500000</v>
      </c>
      <c r="C48" s="10">
        <f t="shared" si="1"/>
        <v>30000</v>
      </c>
      <c r="D48" s="10">
        <f t="shared" si="2"/>
        <v>29135</v>
      </c>
      <c r="E48" s="10">
        <f t="shared" si="0"/>
        <v>865</v>
      </c>
      <c r="F48" s="10">
        <f t="shared" si="3"/>
        <v>12585</v>
      </c>
      <c r="G48" s="10">
        <f t="shared" si="4"/>
        <v>16550</v>
      </c>
      <c r="H48" s="10">
        <f t="shared" si="5"/>
        <v>9000</v>
      </c>
      <c r="I48" s="17">
        <f t="shared" si="6"/>
        <v>39000</v>
      </c>
    </row>
    <row r="49" spans="1:9" x14ac:dyDescent="0.2">
      <c r="A49" s="16">
        <f t="shared" si="7"/>
        <v>31</v>
      </c>
      <c r="B49" s="144">
        <v>530000</v>
      </c>
      <c r="C49" s="10">
        <f t="shared" si="1"/>
        <v>31800</v>
      </c>
      <c r="D49" s="10">
        <f t="shared" si="2"/>
        <v>30884</v>
      </c>
      <c r="E49" s="10">
        <f t="shared" si="0"/>
        <v>916</v>
      </c>
      <c r="F49" s="10">
        <f t="shared" si="3"/>
        <v>13341</v>
      </c>
      <c r="G49" s="10">
        <f t="shared" si="4"/>
        <v>17543</v>
      </c>
      <c r="H49" s="10">
        <f t="shared" si="5"/>
        <v>9540</v>
      </c>
      <c r="I49" s="17">
        <f t="shared" si="6"/>
        <v>41340</v>
      </c>
    </row>
    <row r="50" spans="1:9" x14ac:dyDescent="0.2">
      <c r="A50" s="16">
        <f t="shared" si="7"/>
        <v>32</v>
      </c>
      <c r="B50" s="144">
        <v>560000</v>
      </c>
      <c r="C50" s="10">
        <f t="shared" si="1"/>
        <v>33600</v>
      </c>
      <c r="D50" s="10">
        <f t="shared" si="2"/>
        <v>32632</v>
      </c>
      <c r="E50" s="10">
        <f t="shared" si="0"/>
        <v>968</v>
      </c>
      <c r="F50" s="10">
        <f t="shared" si="3"/>
        <v>14096</v>
      </c>
      <c r="G50" s="10">
        <f t="shared" si="4"/>
        <v>18536</v>
      </c>
      <c r="H50" s="10">
        <f t="shared" si="5"/>
        <v>10080</v>
      </c>
      <c r="I50" s="17">
        <f t="shared" si="6"/>
        <v>43680</v>
      </c>
    </row>
    <row r="51" spans="1:9" x14ac:dyDescent="0.2">
      <c r="A51" s="16">
        <f t="shared" si="7"/>
        <v>33</v>
      </c>
      <c r="B51" s="144">
        <v>590000</v>
      </c>
      <c r="C51" s="10">
        <f t="shared" si="1"/>
        <v>35400</v>
      </c>
      <c r="D51" s="10">
        <f t="shared" si="2"/>
        <v>34380</v>
      </c>
      <c r="E51" s="10">
        <f t="shared" si="0"/>
        <v>1020</v>
      </c>
      <c r="F51" s="10">
        <f t="shared" si="3"/>
        <v>14851</v>
      </c>
      <c r="G51" s="10">
        <f t="shared" si="4"/>
        <v>19529</v>
      </c>
      <c r="H51" s="10">
        <f t="shared" si="5"/>
        <v>10620</v>
      </c>
      <c r="I51" s="17">
        <f t="shared" si="6"/>
        <v>46020</v>
      </c>
    </row>
    <row r="52" spans="1:9" x14ac:dyDescent="0.2">
      <c r="A52" s="16">
        <f t="shared" si="7"/>
        <v>34</v>
      </c>
      <c r="B52" s="144">
        <v>620000</v>
      </c>
      <c r="C52" s="10">
        <f t="shared" si="1"/>
        <v>37200</v>
      </c>
      <c r="D52" s="10">
        <f t="shared" si="2"/>
        <v>36128</v>
      </c>
      <c r="E52" s="10">
        <f t="shared" si="0"/>
        <v>1072</v>
      </c>
      <c r="F52" s="10">
        <f t="shared" si="3"/>
        <v>15606</v>
      </c>
      <c r="G52" s="10">
        <f t="shared" si="4"/>
        <v>20522</v>
      </c>
      <c r="H52" s="10">
        <f t="shared" si="5"/>
        <v>11160</v>
      </c>
      <c r="I52" s="17">
        <f t="shared" si="6"/>
        <v>48360</v>
      </c>
    </row>
    <row r="53" spans="1:9" x14ac:dyDescent="0.2">
      <c r="A53" s="16">
        <f t="shared" si="7"/>
        <v>35</v>
      </c>
      <c r="B53" s="144">
        <v>650000</v>
      </c>
      <c r="C53" s="10">
        <f t="shared" si="1"/>
        <v>39000</v>
      </c>
      <c r="D53" s="10">
        <f t="shared" si="2"/>
        <v>37876</v>
      </c>
      <c r="E53" s="10">
        <f t="shared" si="0"/>
        <v>1124</v>
      </c>
      <c r="F53" s="10">
        <f t="shared" si="3"/>
        <v>16361</v>
      </c>
      <c r="G53" s="10">
        <f t="shared" si="4"/>
        <v>21515</v>
      </c>
      <c r="H53" s="10">
        <f t="shared" si="5"/>
        <v>11700</v>
      </c>
      <c r="I53" s="17">
        <f t="shared" si="6"/>
        <v>50700</v>
      </c>
    </row>
    <row r="54" spans="1:9" x14ac:dyDescent="0.2">
      <c r="A54" s="16">
        <f t="shared" si="7"/>
        <v>36</v>
      </c>
      <c r="B54" s="144">
        <v>680000</v>
      </c>
      <c r="C54" s="10">
        <f t="shared" si="1"/>
        <v>40800</v>
      </c>
      <c r="D54" s="10">
        <f t="shared" si="2"/>
        <v>39624</v>
      </c>
      <c r="E54" s="10">
        <f t="shared" si="0"/>
        <v>1176</v>
      </c>
      <c r="F54" s="10">
        <f t="shared" si="3"/>
        <v>17116</v>
      </c>
      <c r="G54" s="10">
        <f t="shared" si="4"/>
        <v>22508</v>
      </c>
      <c r="H54" s="10">
        <f t="shared" si="5"/>
        <v>12240</v>
      </c>
      <c r="I54" s="17">
        <f t="shared" si="6"/>
        <v>53040</v>
      </c>
    </row>
    <row r="55" spans="1:9" x14ac:dyDescent="0.2">
      <c r="A55" s="16">
        <f t="shared" si="7"/>
        <v>37</v>
      </c>
      <c r="B55" s="144">
        <v>710000</v>
      </c>
      <c r="C55" s="10">
        <f t="shared" si="1"/>
        <v>42600</v>
      </c>
      <c r="D55" s="10">
        <f t="shared" si="2"/>
        <v>41372</v>
      </c>
      <c r="E55" s="10">
        <f t="shared" si="0"/>
        <v>1228</v>
      </c>
      <c r="F55" s="10">
        <f t="shared" si="3"/>
        <v>17871</v>
      </c>
      <c r="G55" s="10">
        <f t="shared" si="4"/>
        <v>23501</v>
      </c>
      <c r="H55" s="10">
        <f t="shared" si="5"/>
        <v>12780</v>
      </c>
      <c r="I55" s="17">
        <f t="shared" si="6"/>
        <v>55380</v>
      </c>
    </row>
    <row r="56" spans="1:9" x14ac:dyDescent="0.2">
      <c r="A56" s="16">
        <f t="shared" si="7"/>
        <v>38</v>
      </c>
      <c r="B56" s="144">
        <v>750000</v>
      </c>
      <c r="C56" s="10">
        <f t="shared" si="1"/>
        <v>45000</v>
      </c>
      <c r="D56" s="10">
        <f t="shared" si="2"/>
        <v>43703</v>
      </c>
      <c r="E56" s="10">
        <f t="shared" si="0"/>
        <v>1297</v>
      </c>
      <c r="F56" s="10">
        <f t="shared" si="3"/>
        <v>18878</v>
      </c>
      <c r="G56" s="10">
        <f t="shared" si="4"/>
        <v>24825</v>
      </c>
      <c r="H56" s="10">
        <f t="shared" si="5"/>
        <v>13500</v>
      </c>
      <c r="I56" s="17">
        <f t="shared" si="6"/>
        <v>58500</v>
      </c>
    </row>
    <row r="57" spans="1:9" x14ac:dyDescent="0.2">
      <c r="A57" s="16">
        <f t="shared" si="7"/>
        <v>39</v>
      </c>
      <c r="B57" s="144">
        <v>790000</v>
      </c>
      <c r="C57" s="10">
        <f t="shared" si="1"/>
        <v>47400</v>
      </c>
      <c r="D57" s="10">
        <f t="shared" si="2"/>
        <v>46034</v>
      </c>
      <c r="E57" s="10">
        <f t="shared" si="0"/>
        <v>1366</v>
      </c>
      <c r="F57" s="10">
        <f t="shared" si="3"/>
        <v>19885</v>
      </c>
      <c r="G57" s="10">
        <f t="shared" si="4"/>
        <v>26149</v>
      </c>
      <c r="H57" s="10">
        <f t="shared" si="5"/>
        <v>14220</v>
      </c>
      <c r="I57" s="17">
        <f t="shared" si="6"/>
        <v>61620</v>
      </c>
    </row>
    <row r="58" spans="1:9" x14ac:dyDescent="0.2">
      <c r="A58" s="16">
        <f t="shared" si="7"/>
        <v>40</v>
      </c>
      <c r="B58" s="144">
        <v>830000</v>
      </c>
      <c r="C58" s="10">
        <f t="shared" si="1"/>
        <v>49800</v>
      </c>
      <c r="D58" s="10">
        <f t="shared" si="2"/>
        <v>48365</v>
      </c>
      <c r="E58" s="10">
        <f t="shared" si="0"/>
        <v>1435</v>
      </c>
      <c r="F58" s="10">
        <f t="shared" si="3"/>
        <v>20892</v>
      </c>
      <c r="G58" s="10">
        <f t="shared" si="4"/>
        <v>27473</v>
      </c>
      <c r="H58" s="10">
        <f t="shared" si="5"/>
        <v>14940</v>
      </c>
      <c r="I58" s="17">
        <f t="shared" si="6"/>
        <v>64740</v>
      </c>
    </row>
    <row r="59" spans="1:9" x14ac:dyDescent="0.2">
      <c r="A59" s="16">
        <f t="shared" si="7"/>
        <v>41</v>
      </c>
      <c r="B59" s="144">
        <v>880000</v>
      </c>
      <c r="C59" s="10">
        <f t="shared" si="1"/>
        <v>52800</v>
      </c>
      <c r="D59" s="10">
        <f t="shared" si="2"/>
        <v>51278</v>
      </c>
      <c r="E59" s="10">
        <f t="shared" si="0"/>
        <v>1522</v>
      </c>
      <c r="F59" s="10">
        <f t="shared" si="3"/>
        <v>22150</v>
      </c>
      <c r="G59" s="10">
        <f t="shared" si="4"/>
        <v>29128</v>
      </c>
      <c r="H59" s="10">
        <f t="shared" si="5"/>
        <v>15840</v>
      </c>
      <c r="I59" s="17">
        <f t="shared" si="6"/>
        <v>68640</v>
      </c>
    </row>
    <row r="60" spans="1:9" x14ac:dyDescent="0.2">
      <c r="A60" s="16">
        <f t="shared" si="7"/>
        <v>42</v>
      </c>
      <c r="B60" s="144">
        <v>930000</v>
      </c>
      <c r="C60" s="10">
        <f t="shared" si="1"/>
        <v>55800</v>
      </c>
      <c r="D60" s="10">
        <f t="shared" si="2"/>
        <v>54192</v>
      </c>
      <c r="E60" s="10">
        <f t="shared" si="0"/>
        <v>1608</v>
      </c>
      <c r="F60" s="10">
        <f t="shared" si="3"/>
        <v>23409</v>
      </c>
      <c r="G60" s="10">
        <f t="shared" si="4"/>
        <v>30783</v>
      </c>
      <c r="H60" s="10">
        <f t="shared" si="5"/>
        <v>16740</v>
      </c>
      <c r="I60" s="17">
        <f t="shared" si="6"/>
        <v>72540</v>
      </c>
    </row>
    <row r="61" spans="1:9" x14ac:dyDescent="0.2">
      <c r="A61" s="16">
        <f t="shared" ref="A61:A68" si="8">A60+1</f>
        <v>43</v>
      </c>
      <c r="B61" s="144">
        <v>980000</v>
      </c>
      <c r="C61" s="10">
        <f t="shared" si="1"/>
        <v>58800</v>
      </c>
      <c r="D61" s="10">
        <f t="shared" si="2"/>
        <v>57105</v>
      </c>
      <c r="E61" s="10">
        <f t="shared" ref="E61:H68" si="9">INT($B61*E$13/1000)</f>
        <v>1695</v>
      </c>
      <c r="F61" s="10">
        <f t="shared" si="3"/>
        <v>24667</v>
      </c>
      <c r="G61" s="10">
        <f t="shared" si="4"/>
        <v>32438</v>
      </c>
      <c r="H61" s="10">
        <f t="shared" si="9"/>
        <v>17640</v>
      </c>
      <c r="I61" s="17">
        <f t="shared" ref="I61:I68" si="10">C61+H61</f>
        <v>76440</v>
      </c>
    </row>
    <row r="62" spans="1:9" x14ac:dyDescent="0.2">
      <c r="A62" s="16">
        <f t="shared" si="8"/>
        <v>44</v>
      </c>
      <c r="B62" s="144">
        <v>1030000</v>
      </c>
      <c r="C62" s="10">
        <f t="shared" si="1"/>
        <v>61800</v>
      </c>
      <c r="D62" s="10">
        <f t="shared" si="2"/>
        <v>60019</v>
      </c>
      <c r="E62" s="10">
        <f t="shared" si="9"/>
        <v>1781</v>
      </c>
      <c r="F62" s="10">
        <f t="shared" si="3"/>
        <v>25926</v>
      </c>
      <c r="G62" s="10">
        <f t="shared" si="4"/>
        <v>34093</v>
      </c>
      <c r="H62" s="10">
        <f t="shared" si="9"/>
        <v>18540</v>
      </c>
      <c r="I62" s="17">
        <f t="shared" si="10"/>
        <v>80340</v>
      </c>
    </row>
    <row r="63" spans="1:9" x14ac:dyDescent="0.2">
      <c r="A63" s="16">
        <f t="shared" si="8"/>
        <v>45</v>
      </c>
      <c r="B63" s="144">
        <v>1090000</v>
      </c>
      <c r="C63" s="10">
        <f t="shared" si="1"/>
        <v>65400</v>
      </c>
      <c r="D63" s="10">
        <f t="shared" si="2"/>
        <v>63515</v>
      </c>
      <c r="E63" s="10">
        <f t="shared" si="9"/>
        <v>1885</v>
      </c>
      <c r="F63" s="10">
        <f t="shared" si="3"/>
        <v>27436</v>
      </c>
      <c r="G63" s="10">
        <f t="shared" si="4"/>
        <v>36079</v>
      </c>
      <c r="H63" s="10">
        <f t="shared" si="9"/>
        <v>19620</v>
      </c>
      <c r="I63" s="17">
        <f t="shared" si="10"/>
        <v>85020</v>
      </c>
    </row>
    <row r="64" spans="1:9" x14ac:dyDescent="0.2">
      <c r="A64" s="16">
        <f t="shared" si="8"/>
        <v>46</v>
      </c>
      <c r="B64" s="144">
        <v>1150000</v>
      </c>
      <c r="C64" s="10">
        <f t="shared" si="1"/>
        <v>69000</v>
      </c>
      <c r="D64" s="10">
        <f t="shared" si="2"/>
        <v>67011</v>
      </c>
      <c r="E64" s="10">
        <f t="shared" si="9"/>
        <v>1989</v>
      </c>
      <c r="F64" s="10">
        <f t="shared" si="3"/>
        <v>28946</v>
      </c>
      <c r="G64" s="10">
        <f t="shared" si="4"/>
        <v>38065</v>
      </c>
      <c r="H64" s="10">
        <f t="shared" si="9"/>
        <v>20700</v>
      </c>
      <c r="I64" s="17">
        <f t="shared" si="10"/>
        <v>89700</v>
      </c>
    </row>
    <row r="65" spans="1:9" x14ac:dyDescent="0.2">
      <c r="A65" s="16">
        <f t="shared" si="8"/>
        <v>47</v>
      </c>
      <c r="B65" s="144">
        <v>1210000</v>
      </c>
      <c r="C65" s="10">
        <f t="shared" si="1"/>
        <v>72600</v>
      </c>
      <c r="D65" s="10">
        <f t="shared" si="2"/>
        <v>70507</v>
      </c>
      <c r="E65" s="10">
        <f t="shared" si="9"/>
        <v>2093</v>
      </c>
      <c r="F65" s="10">
        <f t="shared" si="3"/>
        <v>30456</v>
      </c>
      <c r="G65" s="10">
        <f t="shared" si="4"/>
        <v>40051</v>
      </c>
      <c r="H65" s="10">
        <f t="shared" si="9"/>
        <v>21780</v>
      </c>
      <c r="I65" s="17">
        <f t="shared" si="10"/>
        <v>94380</v>
      </c>
    </row>
    <row r="66" spans="1:9" x14ac:dyDescent="0.2">
      <c r="A66" s="16">
        <f t="shared" si="8"/>
        <v>48</v>
      </c>
      <c r="B66" s="25">
        <v>1270000</v>
      </c>
      <c r="C66" s="10">
        <f t="shared" si="1"/>
        <v>76200</v>
      </c>
      <c r="D66" s="10">
        <f t="shared" si="2"/>
        <v>74003</v>
      </c>
      <c r="E66" s="10">
        <f t="shared" si="9"/>
        <v>2197</v>
      </c>
      <c r="F66" s="10">
        <f t="shared" si="3"/>
        <v>31966</v>
      </c>
      <c r="G66" s="10">
        <f t="shared" si="4"/>
        <v>42037</v>
      </c>
      <c r="H66" s="10">
        <f t="shared" si="9"/>
        <v>22860</v>
      </c>
      <c r="I66" s="17">
        <f t="shared" si="10"/>
        <v>99060</v>
      </c>
    </row>
    <row r="67" spans="1:9" x14ac:dyDescent="0.2">
      <c r="A67" s="16">
        <f t="shared" si="8"/>
        <v>49</v>
      </c>
      <c r="B67" s="25">
        <v>1330000</v>
      </c>
      <c r="C67" s="10">
        <f t="shared" si="1"/>
        <v>79800</v>
      </c>
      <c r="D67" s="10">
        <f t="shared" si="2"/>
        <v>77500</v>
      </c>
      <c r="E67" s="10">
        <f t="shared" si="9"/>
        <v>2300</v>
      </c>
      <c r="F67" s="10">
        <f t="shared" si="3"/>
        <v>33477</v>
      </c>
      <c r="G67" s="10">
        <f t="shared" si="4"/>
        <v>44023</v>
      </c>
      <c r="H67" s="10">
        <f t="shared" si="9"/>
        <v>23940</v>
      </c>
      <c r="I67" s="17">
        <f t="shared" si="10"/>
        <v>103740</v>
      </c>
    </row>
    <row r="68" spans="1:9" ht="14.5" thickBot="1" x14ac:dyDescent="0.25">
      <c r="A68" s="151">
        <f t="shared" si="8"/>
        <v>50</v>
      </c>
      <c r="B68" s="152">
        <v>1390000</v>
      </c>
      <c r="C68" s="153">
        <f t="shared" si="1"/>
        <v>83400</v>
      </c>
      <c r="D68" s="153">
        <f t="shared" si="2"/>
        <v>80996</v>
      </c>
      <c r="E68" s="153">
        <f t="shared" si="9"/>
        <v>2404</v>
      </c>
      <c r="F68" s="153">
        <f t="shared" si="3"/>
        <v>34987</v>
      </c>
      <c r="G68" s="153">
        <f t="shared" si="4"/>
        <v>46009</v>
      </c>
      <c r="H68" s="153">
        <f t="shared" si="9"/>
        <v>25020</v>
      </c>
      <c r="I68" s="154">
        <f t="shared" si="10"/>
        <v>108420</v>
      </c>
    </row>
    <row r="69" spans="1:9" ht="14.5" thickBot="1" x14ac:dyDescent="0.25">
      <c r="A69" s="150"/>
      <c r="B69" s="18"/>
      <c r="C69" s="18"/>
      <c r="D69" s="18"/>
      <c r="E69" s="18"/>
      <c r="F69" s="18"/>
      <c r="G69" s="18"/>
      <c r="H69" s="18"/>
      <c r="I69" s="19"/>
    </row>
    <row r="70" spans="1:9" x14ac:dyDescent="0.2">
      <c r="A70" s="2" t="s">
        <v>19</v>
      </c>
      <c r="B70" s="2"/>
    </row>
    <row r="71" spans="1:9" x14ac:dyDescent="0.2">
      <c r="A71" s="2" t="s">
        <v>4</v>
      </c>
      <c r="B71" s="2"/>
    </row>
    <row r="72" spans="1:9" x14ac:dyDescent="0.2">
      <c r="A72" s="2" t="s">
        <v>20</v>
      </c>
    </row>
    <row r="73" spans="1:9" x14ac:dyDescent="0.2">
      <c r="A73" s="9"/>
      <c r="B73" s="9"/>
    </row>
    <row r="74" spans="1:9" x14ac:dyDescent="0.2">
      <c r="B74" s="9"/>
    </row>
    <row r="75" spans="1:9" x14ac:dyDescent="0.2">
      <c r="B75" s="2"/>
    </row>
  </sheetData>
  <sheetProtection selectLockedCells="1" selectUnlockedCells="1"/>
  <mergeCells count="13">
    <mergeCell ref="Q16:R16"/>
    <mergeCell ref="Q11:R11"/>
    <mergeCell ref="I17:I18"/>
    <mergeCell ref="J2:S2"/>
    <mergeCell ref="M11:N11"/>
    <mergeCell ref="H17:H18"/>
    <mergeCell ref="F17:F18"/>
    <mergeCell ref="G17:G18"/>
    <mergeCell ref="K11:L11"/>
    <mergeCell ref="B2:E2"/>
    <mergeCell ref="C17:C18"/>
    <mergeCell ref="D17:D18"/>
    <mergeCell ref="E17:E18"/>
  </mergeCells>
  <phoneticPr fontId="3"/>
  <pageMargins left="0.78700000000000003" right="0.78700000000000003" top="0.98399999999999999" bottom="0.98399999999999999" header="0.51200000000000001" footer="0.51200000000000001"/>
  <pageSetup paperSize="9" scale="4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0"/>
  <sheetViews>
    <sheetView workbookViewId="0">
      <selection activeCell="B5" sqref="B5"/>
    </sheetView>
  </sheetViews>
  <sheetFormatPr defaultColWidth="15.6328125" defaultRowHeight="15.65" customHeight="1" outlineLevelCol="1" x14ac:dyDescent="0.2"/>
  <cols>
    <col min="1" max="1" width="3.26953125" style="1" customWidth="1"/>
    <col min="2" max="2" width="11.90625" style="1" customWidth="1"/>
    <col min="3" max="3" width="9" style="1" customWidth="1"/>
    <col min="4" max="4" width="11.08984375" style="1" customWidth="1"/>
    <col min="5" max="5" width="2.08984375" style="1" customWidth="1"/>
    <col min="6" max="6" width="10.7265625" style="1" customWidth="1"/>
    <col min="7" max="10" width="7" style="1" customWidth="1"/>
    <col min="11" max="11" width="7.453125" style="1" bestFit="1" customWidth="1"/>
    <col min="12" max="12" width="7" style="1" customWidth="1"/>
    <col min="13" max="13" width="7.6328125" style="1" customWidth="1"/>
    <col min="14" max="15" width="7" style="1" customWidth="1"/>
    <col min="16" max="16" width="5.36328125" style="1" customWidth="1"/>
    <col min="17" max="17" width="5.90625" style="1" customWidth="1"/>
    <col min="18" max="18" width="6.08984375" style="1" customWidth="1"/>
    <col min="19" max="20" width="7" style="1" customWidth="1"/>
    <col min="21" max="21" width="8.90625" style="1" customWidth="1"/>
    <col min="22" max="22" width="3.453125" style="1" hidden="1" customWidth="1" outlineLevel="1"/>
    <col min="23" max="23" width="14.90625" style="1" hidden="1" customWidth="1" outlineLevel="1"/>
    <col min="24" max="24" width="2" style="1" customWidth="1" collapsed="1"/>
    <col min="25" max="16384" width="15.6328125" style="1"/>
  </cols>
  <sheetData>
    <row r="1" spans="1:24" ht="27" customHeight="1" x14ac:dyDescent="0.3">
      <c r="A1" s="27"/>
      <c r="B1" s="28" t="s">
        <v>21</v>
      </c>
      <c r="C1" s="29"/>
      <c r="D1" s="29"/>
      <c r="E1" s="30"/>
      <c r="F1" s="30"/>
      <c r="G1" s="31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 t="s">
        <v>65</v>
      </c>
      <c r="T1" s="29"/>
      <c r="V1" s="32" t="s">
        <v>22</v>
      </c>
      <c r="W1" s="33"/>
    </row>
    <row r="2" spans="1:24" s="37" customFormat="1" ht="20.65" customHeight="1" x14ac:dyDescent="0.3">
      <c r="A2" s="34"/>
      <c r="B2" s="35"/>
      <c r="C2" s="73" t="s">
        <v>52</v>
      </c>
      <c r="D2" s="65" t="str">
        <f>CONCATENATE(月額・料率設定表!C13,"/1000")</f>
        <v>60/1000</v>
      </c>
      <c r="F2" s="35" t="str">
        <f>CONCATENATE("（本人　",月額・料率設定表!L13," /1000、事業主　  ",月額・料率設定表!K13,"/1000)")</f>
        <v>（本人　26.5 /1000、事業主　  33.5/1000)</v>
      </c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1" t="s">
        <v>23</v>
      </c>
      <c r="W2" s="38"/>
    </row>
    <row r="3" spans="1:24" s="37" customFormat="1" ht="15" customHeight="1" x14ac:dyDescent="0.3">
      <c r="A3" s="34"/>
      <c r="B3" s="83" t="s">
        <v>51</v>
      </c>
      <c r="C3" s="166" t="s">
        <v>66</v>
      </c>
      <c r="D3" s="149">
        <f>月額・料率設定表!F13</f>
        <v>25.17</v>
      </c>
      <c r="E3" s="74"/>
      <c r="F3" s="35" t="str">
        <f>CONCATENATE("（本人　",月額・料率設定表!N13,"/1000、事業主　",月額・料率設定表!M13,"/1000)")</f>
        <v>（本人　11.14/1000、事業主　14.03/1000)</v>
      </c>
      <c r="G3" s="74"/>
      <c r="H3" s="74"/>
      <c r="I3" s="74"/>
      <c r="K3" s="81"/>
      <c r="L3" s="74"/>
      <c r="M3" s="74"/>
      <c r="N3" s="74"/>
      <c r="O3" s="74"/>
      <c r="P3" s="74"/>
      <c r="Q3" s="74"/>
      <c r="R3" s="74"/>
      <c r="T3" s="36"/>
      <c r="V3" s="31"/>
      <c r="W3" s="38"/>
    </row>
    <row r="4" spans="1:24" s="37" customFormat="1" ht="15" customHeight="1" x14ac:dyDescent="0.3">
      <c r="A4" s="34"/>
      <c r="B4" s="35"/>
      <c r="C4" s="166" t="s">
        <v>67</v>
      </c>
      <c r="D4" s="149">
        <f>月額・料率設定表!G13</f>
        <v>33.1</v>
      </c>
      <c r="E4" s="74"/>
      <c r="F4" s="35" t="str">
        <f>CONCATENATE("（本人　",月額・料率設定表!P13,"/1000、事業主　",月額・料率設定表!O13,"/1000)")</f>
        <v>（本人　14.6/1000、事業主　18.5/1000)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6"/>
      <c r="T4" s="36"/>
      <c r="V4" s="31"/>
      <c r="W4" s="38"/>
    </row>
    <row r="5" spans="1:24" s="37" customFormat="1" ht="15" customHeight="1" x14ac:dyDescent="0.3">
      <c r="A5" s="34"/>
      <c r="B5" s="35"/>
      <c r="C5" s="166" t="s">
        <v>53</v>
      </c>
      <c r="D5" s="149">
        <f>月額・料率設定表!E13</f>
        <v>1.73</v>
      </c>
      <c r="E5" s="74"/>
      <c r="F5" s="35" t="str">
        <f>CONCATENATE("（本人 　",月額・料率設定表!R13,"/1000、事業主 　",月額・料率設定表!Q13,"/1000)")</f>
        <v>（本人 　0.76/1000、事業主 　0.97/1000)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36"/>
      <c r="T5" s="36"/>
      <c r="V5" s="31"/>
      <c r="W5" s="38"/>
    </row>
    <row r="6" spans="1:24" s="37" customFormat="1" ht="15.65" customHeight="1" x14ac:dyDescent="0.3">
      <c r="A6" s="34"/>
      <c r="B6" s="35"/>
      <c r="C6" s="73" t="s">
        <v>61</v>
      </c>
      <c r="D6" s="149">
        <f>月額・料率設定表!H13</f>
        <v>18</v>
      </c>
      <c r="F6" s="35" t="str">
        <f>CONCATENATE("（本人  　 ",月額・料率設定表!T13,"/1000、事業主   　",月額・料率設定表!S13,"/1000)")</f>
        <v>（本人  　 9/1000、事業主   　9/1000)</v>
      </c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s="31" t="s">
        <v>24</v>
      </c>
      <c r="W6" s="38"/>
    </row>
    <row r="7" spans="1:24" ht="15.65" customHeight="1" thickBot="1" x14ac:dyDescent="0.25">
      <c r="A7" s="2"/>
      <c r="B7"/>
      <c r="C7" s="39"/>
      <c r="D7" s="39"/>
      <c r="E7" s="39"/>
      <c r="F7" s="39"/>
      <c r="G7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29" t="s">
        <v>40</v>
      </c>
      <c r="T7" s="279">
        <f>月額・料率設定表!D7</f>
        <v>45352</v>
      </c>
      <c r="U7" s="280"/>
      <c r="V7" s="41" t="s">
        <v>25</v>
      </c>
      <c r="W7" s="42"/>
    </row>
    <row r="8" spans="1:24" ht="21" customHeight="1" x14ac:dyDescent="0.2">
      <c r="A8" s="91" t="s">
        <v>0</v>
      </c>
      <c r="B8" s="92" t="s">
        <v>60</v>
      </c>
      <c r="C8" s="93"/>
      <c r="D8" s="92"/>
      <c r="E8" s="92"/>
      <c r="F8" s="92"/>
      <c r="G8" s="292" t="s">
        <v>58</v>
      </c>
      <c r="H8" s="293"/>
      <c r="I8" s="294"/>
      <c r="J8" s="292" t="s">
        <v>55</v>
      </c>
      <c r="K8" s="293"/>
      <c r="L8" s="293"/>
      <c r="M8" s="292" t="s">
        <v>54</v>
      </c>
      <c r="N8" s="293"/>
      <c r="O8" s="294"/>
      <c r="P8" s="292" t="s">
        <v>53</v>
      </c>
      <c r="Q8" s="293"/>
      <c r="R8" s="294"/>
      <c r="S8" s="292" t="s">
        <v>26</v>
      </c>
      <c r="T8" s="293"/>
      <c r="U8" s="294"/>
      <c r="V8" s="43" t="s">
        <v>0</v>
      </c>
      <c r="W8" s="44" t="s">
        <v>27</v>
      </c>
    </row>
    <row r="9" spans="1:24" ht="30.75" customHeight="1" thickBot="1" x14ac:dyDescent="0.25">
      <c r="A9" s="84" t="s">
        <v>2</v>
      </c>
      <c r="B9" s="85" t="s">
        <v>3</v>
      </c>
      <c r="C9" s="86" t="s">
        <v>28</v>
      </c>
      <c r="D9" s="87" t="s">
        <v>59</v>
      </c>
      <c r="E9" s="88"/>
      <c r="F9" s="88"/>
      <c r="G9" s="82" t="s">
        <v>29</v>
      </c>
      <c r="H9" s="86" t="s">
        <v>30</v>
      </c>
      <c r="I9" s="90" t="s">
        <v>31</v>
      </c>
      <c r="J9" s="89" t="s">
        <v>29</v>
      </c>
      <c r="K9" s="86" t="s">
        <v>30</v>
      </c>
      <c r="L9" s="90" t="s">
        <v>31</v>
      </c>
      <c r="M9" s="89" t="s">
        <v>29</v>
      </c>
      <c r="N9" s="86" t="s">
        <v>30</v>
      </c>
      <c r="O9" s="90" t="s">
        <v>31</v>
      </c>
      <c r="P9" s="146" t="s">
        <v>29</v>
      </c>
      <c r="Q9" s="145" t="s">
        <v>30</v>
      </c>
      <c r="R9" s="86" t="s">
        <v>31</v>
      </c>
      <c r="S9" s="89" t="s">
        <v>29</v>
      </c>
      <c r="T9" s="86" t="s">
        <v>30</v>
      </c>
      <c r="U9" s="90" t="s">
        <v>31</v>
      </c>
      <c r="V9" s="45" t="s">
        <v>2</v>
      </c>
      <c r="W9" s="46" t="s">
        <v>32</v>
      </c>
    </row>
    <row r="10" spans="1:24" s="51" customFormat="1" ht="19.399999999999999" customHeight="1" x14ac:dyDescent="0.2">
      <c r="A10" s="94">
        <v>1</v>
      </c>
      <c r="B10" s="95">
        <f>月額・料率設定表!B19</f>
        <v>58000</v>
      </c>
      <c r="C10" s="96">
        <f>ROUND($B10/30,-1)</f>
        <v>1930</v>
      </c>
      <c r="D10" s="97"/>
      <c r="E10" s="98" t="s">
        <v>33</v>
      </c>
      <c r="F10" s="99">
        <v>63000</v>
      </c>
      <c r="G10" s="100">
        <f>INT($B10*月額・料率設定表!$L$13/1000)</f>
        <v>1537</v>
      </c>
      <c r="H10" s="101">
        <f>I10-G10</f>
        <v>1943</v>
      </c>
      <c r="I10" s="102">
        <f>月額・料率設定表!C19</f>
        <v>3480</v>
      </c>
      <c r="J10" s="100">
        <f>G10-P10-M10</f>
        <v>647</v>
      </c>
      <c r="K10" s="103">
        <f>L10-J10</f>
        <v>814</v>
      </c>
      <c r="L10" s="102">
        <f>月額・料率設定表!F19</f>
        <v>1461</v>
      </c>
      <c r="M10" s="100">
        <f>INT($B10*月額・料率設定表!$P$13/1000)</f>
        <v>846</v>
      </c>
      <c r="N10" s="103">
        <f>O10-M10</f>
        <v>1073</v>
      </c>
      <c r="O10" s="102">
        <f>月額・料率設定表!G19</f>
        <v>1919</v>
      </c>
      <c r="P10" s="100">
        <f>INT($B10*月額・料率設定表!$R$13/1000)</f>
        <v>44</v>
      </c>
      <c r="Q10" s="103">
        <f>R10-P10</f>
        <v>56</v>
      </c>
      <c r="R10" s="101">
        <f>月額・料率設定表!E19</f>
        <v>100</v>
      </c>
      <c r="S10" s="141">
        <f t="shared" ref="S10:S48" si="0">INT(U10/2)</f>
        <v>522</v>
      </c>
      <c r="T10" s="96">
        <f>U10-S10</f>
        <v>522</v>
      </c>
      <c r="U10" s="104">
        <f>月額・料率設定表!H19</f>
        <v>1044</v>
      </c>
      <c r="V10" s="47">
        <v>1</v>
      </c>
      <c r="W10" s="49">
        <v>8501.5</v>
      </c>
      <c r="X10" s="50"/>
    </row>
    <row r="11" spans="1:24" s="51" customFormat="1" ht="19.399999999999999" customHeight="1" x14ac:dyDescent="0.2">
      <c r="A11" s="94">
        <v>2</v>
      </c>
      <c r="B11" s="95">
        <f>月額・料率設定表!B20</f>
        <v>68000</v>
      </c>
      <c r="C11" s="96">
        <f t="shared" ref="C11:C59" si="1">ROUND($B11/30,-1)</f>
        <v>2270</v>
      </c>
      <c r="D11" s="105">
        <v>63000</v>
      </c>
      <c r="E11" s="106" t="s">
        <v>33</v>
      </c>
      <c r="F11" s="107">
        <v>73000</v>
      </c>
      <c r="G11" s="100">
        <f>INT($B11*月額・料率設定表!$L$13/1000)</f>
        <v>1802</v>
      </c>
      <c r="H11" s="101">
        <f t="shared" ref="H11:H48" si="2">I11-G11</f>
        <v>2278</v>
      </c>
      <c r="I11" s="102">
        <f>月額・料率設定表!C20</f>
        <v>4080</v>
      </c>
      <c r="J11" s="100">
        <f t="shared" ref="J11:J56" si="3">G11-P11-M11</f>
        <v>759</v>
      </c>
      <c r="K11" s="103">
        <f t="shared" ref="K11:K56" si="4">L11-J11</f>
        <v>954</v>
      </c>
      <c r="L11" s="102">
        <f>月額・料率設定表!F20</f>
        <v>1713</v>
      </c>
      <c r="M11" s="100">
        <f>INT($B11*月額・料率設定表!$P$13/1000)</f>
        <v>992</v>
      </c>
      <c r="N11" s="103">
        <f t="shared" ref="N11:N56" si="5">O11-M11</f>
        <v>1258</v>
      </c>
      <c r="O11" s="102">
        <f>月額・料率設定表!G20</f>
        <v>2250</v>
      </c>
      <c r="P11" s="100">
        <f>INT($B11*月額・料率設定表!$R$13/1000)</f>
        <v>51</v>
      </c>
      <c r="Q11" s="103">
        <f t="shared" ref="Q11:Q56" si="6">R11-P11</f>
        <v>66</v>
      </c>
      <c r="R11" s="101">
        <f>月額・料率設定表!E20</f>
        <v>117</v>
      </c>
      <c r="S11" s="141">
        <f t="shared" si="0"/>
        <v>612</v>
      </c>
      <c r="T11" s="96">
        <f t="shared" ref="T11:T48" si="7">U11-S11</f>
        <v>612</v>
      </c>
      <c r="U11" s="104">
        <f>月額・料率設定表!H20</f>
        <v>1224</v>
      </c>
      <c r="V11" s="47">
        <v>2</v>
      </c>
      <c r="W11" s="52">
        <v>9022</v>
      </c>
      <c r="X11" s="50"/>
    </row>
    <row r="12" spans="1:24" s="51" customFormat="1" ht="19.399999999999999" customHeight="1" x14ac:dyDescent="0.2">
      <c r="A12" s="94">
        <v>3</v>
      </c>
      <c r="B12" s="95">
        <f>月額・料率設定表!B21</f>
        <v>78000</v>
      </c>
      <c r="C12" s="96">
        <f t="shared" si="1"/>
        <v>2600</v>
      </c>
      <c r="D12" s="105">
        <v>73000</v>
      </c>
      <c r="E12" s="106" t="s">
        <v>33</v>
      </c>
      <c r="F12" s="107">
        <v>83000</v>
      </c>
      <c r="G12" s="100">
        <f>INT($B12*月額・料率設定表!$L$13/1000)</f>
        <v>2067</v>
      </c>
      <c r="H12" s="101">
        <f t="shared" si="2"/>
        <v>2613</v>
      </c>
      <c r="I12" s="102">
        <f>月額・料率設定表!C21</f>
        <v>4680</v>
      </c>
      <c r="J12" s="100">
        <f t="shared" si="3"/>
        <v>870</v>
      </c>
      <c r="K12" s="103">
        <f t="shared" si="4"/>
        <v>1095</v>
      </c>
      <c r="L12" s="102">
        <f>月額・料率設定表!F21</f>
        <v>1965</v>
      </c>
      <c r="M12" s="100">
        <f>INT($B12*月額・料率設定表!$P$13/1000)</f>
        <v>1138</v>
      </c>
      <c r="N12" s="103">
        <f t="shared" si="5"/>
        <v>1443</v>
      </c>
      <c r="O12" s="102">
        <f>月額・料率設定表!G21</f>
        <v>2581</v>
      </c>
      <c r="P12" s="100">
        <f>INT($B12*月額・料率設定表!$R$13/1000)</f>
        <v>59</v>
      </c>
      <c r="Q12" s="103">
        <f t="shared" si="6"/>
        <v>75</v>
      </c>
      <c r="R12" s="101">
        <f>月額・料率設定表!E21</f>
        <v>134</v>
      </c>
      <c r="S12" s="141">
        <f t="shared" si="0"/>
        <v>702</v>
      </c>
      <c r="T12" s="96">
        <f t="shared" si="7"/>
        <v>702</v>
      </c>
      <c r="U12" s="104">
        <f>月額・料率設定表!H21</f>
        <v>1404</v>
      </c>
      <c r="V12" s="47">
        <v>3</v>
      </c>
      <c r="W12" s="52">
        <v>9542.5</v>
      </c>
      <c r="X12" s="50"/>
    </row>
    <row r="13" spans="1:24" s="51" customFormat="1" ht="19.399999999999999" customHeight="1" x14ac:dyDescent="0.2">
      <c r="A13" s="94">
        <v>4</v>
      </c>
      <c r="B13" s="95">
        <f>月額・料率設定表!B22</f>
        <v>88000</v>
      </c>
      <c r="C13" s="96">
        <f t="shared" si="1"/>
        <v>2930</v>
      </c>
      <c r="D13" s="108">
        <v>83000</v>
      </c>
      <c r="E13" s="98" t="s">
        <v>33</v>
      </c>
      <c r="F13" s="99">
        <v>93000</v>
      </c>
      <c r="G13" s="100">
        <f>INT($B13*月額・料率設定表!$L$13/1000)</f>
        <v>2332</v>
      </c>
      <c r="H13" s="101">
        <f t="shared" si="2"/>
        <v>2948</v>
      </c>
      <c r="I13" s="102">
        <f>月額・料率設定表!C22</f>
        <v>5280</v>
      </c>
      <c r="J13" s="100">
        <f t="shared" si="3"/>
        <v>982</v>
      </c>
      <c r="K13" s="103">
        <f t="shared" si="4"/>
        <v>1234</v>
      </c>
      <c r="L13" s="102">
        <f>月額・料率設定表!F22</f>
        <v>2216</v>
      </c>
      <c r="M13" s="100">
        <f>INT($B13*月額・料率設定表!$P$13/1000)</f>
        <v>1284</v>
      </c>
      <c r="N13" s="103">
        <f t="shared" si="5"/>
        <v>1628</v>
      </c>
      <c r="O13" s="102">
        <f>月額・料率設定表!G22</f>
        <v>2912</v>
      </c>
      <c r="P13" s="100">
        <f>INT($B13*月額・料率設定表!$R$13/1000)</f>
        <v>66</v>
      </c>
      <c r="Q13" s="103">
        <f t="shared" si="6"/>
        <v>86</v>
      </c>
      <c r="R13" s="101">
        <f>月額・料率設定表!E22</f>
        <v>152</v>
      </c>
      <c r="S13" s="141">
        <f t="shared" si="0"/>
        <v>792</v>
      </c>
      <c r="T13" s="96">
        <f t="shared" si="7"/>
        <v>792</v>
      </c>
      <c r="U13" s="104">
        <f>月額・料率設定表!H22</f>
        <v>1584</v>
      </c>
      <c r="V13" s="47">
        <v>4</v>
      </c>
      <c r="W13" s="52">
        <v>10236.5</v>
      </c>
      <c r="X13" s="50"/>
    </row>
    <row r="14" spans="1:24" s="51" customFormat="1" ht="19.399999999999999" customHeight="1" thickBot="1" x14ac:dyDescent="0.25">
      <c r="A14" s="109">
        <v>5</v>
      </c>
      <c r="B14" s="110">
        <f>月額・料率設定表!B23</f>
        <v>98000</v>
      </c>
      <c r="C14" s="111">
        <f t="shared" si="1"/>
        <v>3270</v>
      </c>
      <c r="D14" s="112">
        <v>93000</v>
      </c>
      <c r="E14" s="113" t="s">
        <v>33</v>
      </c>
      <c r="F14" s="114">
        <v>101000</v>
      </c>
      <c r="G14" s="115">
        <f>INT($B14*月額・料率設定表!$L$13/1000)</f>
        <v>2597</v>
      </c>
      <c r="H14" s="116">
        <f t="shared" si="2"/>
        <v>3283</v>
      </c>
      <c r="I14" s="117">
        <f>月額・料率設定表!C23</f>
        <v>5880</v>
      </c>
      <c r="J14" s="115">
        <f t="shared" si="3"/>
        <v>1093</v>
      </c>
      <c r="K14" s="118">
        <f t="shared" si="4"/>
        <v>1375</v>
      </c>
      <c r="L14" s="117">
        <f>月額・料率設定表!F23</f>
        <v>2468</v>
      </c>
      <c r="M14" s="115">
        <f>INT($B14*月額・料率設定表!$P$13/1000)</f>
        <v>1430</v>
      </c>
      <c r="N14" s="118">
        <f t="shared" si="5"/>
        <v>1813</v>
      </c>
      <c r="O14" s="117">
        <f>月額・料率設定表!G23</f>
        <v>3243</v>
      </c>
      <c r="P14" s="115">
        <f>INT($B14*月額・料率設定表!$R$13/1000)</f>
        <v>74</v>
      </c>
      <c r="Q14" s="118">
        <f t="shared" si="6"/>
        <v>95</v>
      </c>
      <c r="R14" s="116">
        <f>月額・料率設定表!E23</f>
        <v>169</v>
      </c>
      <c r="S14" s="133">
        <f t="shared" si="0"/>
        <v>882</v>
      </c>
      <c r="T14" s="119">
        <f t="shared" si="7"/>
        <v>882</v>
      </c>
      <c r="U14" s="120">
        <f>月額・料率設定表!H23</f>
        <v>1764</v>
      </c>
      <c r="V14" s="53">
        <v>5</v>
      </c>
      <c r="W14" s="54">
        <v>10930.5</v>
      </c>
      <c r="X14" s="50"/>
    </row>
    <row r="15" spans="1:24" s="51" customFormat="1" ht="19.399999999999999" customHeight="1" x14ac:dyDescent="0.2">
      <c r="A15" s="94">
        <v>6</v>
      </c>
      <c r="B15" s="95">
        <f>月額・料率設定表!B24</f>
        <v>104000</v>
      </c>
      <c r="C15" s="96">
        <f t="shared" si="1"/>
        <v>3470</v>
      </c>
      <c r="D15" s="96">
        <v>101000</v>
      </c>
      <c r="E15" s="121" t="s">
        <v>33</v>
      </c>
      <c r="F15" s="95">
        <v>107000</v>
      </c>
      <c r="G15" s="100">
        <f>INT($B15*月額・料率設定表!$L$13/1000)</f>
        <v>2756</v>
      </c>
      <c r="H15" s="101">
        <f t="shared" si="2"/>
        <v>3484</v>
      </c>
      <c r="I15" s="102">
        <f>月額・料率設定表!C24</f>
        <v>6240</v>
      </c>
      <c r="J15" s="100">
        <f t="shared" si="3"/>
        <v>1159</v>
      </c>
      <c r="K15" s="103">
        <f t="shared" si="4"/>
        <v>1460</v>
      </c>
      <c r="L15" s="102">
        <f>月額・料率設定表!F24</f>
        <v>2619</v>
      </c>
      <c r="M15" s="100">
        <f>INT($B15*月額・料率設定表!$P$13/1000)</f>
        <v>1518</v>
      </c>
      <c r="N15" s="103">
        <f t="shared" si="5"/>
        <v>1924</v>
      </c>
      <c r="O15" s="102">
        <f>月額・料率設定表!G24</f>
        <v>3442</v>
      </c>
      <c r="P15" s="100">
        <f>INT($B15*月額・料率設定表!$R$13/1000)</f>
        <v>79</v>
      </c>
      <c r="Q15" s="103">
        <f t="shared" si="6"/>
        <v>100</v>
      </c>
      <c r="R15" s="101">
        <f>月額・料率設定表!E24</f>
        <v>179</v>
      </c>
      <c r="S15" s="141">
        <f t="shared" si="0"/>
        <v>936</v>
      </c>
      <c r="T15" s="96">
        <f t="shared" si="7"/>
        <v>936</v>
      </c>
      <c r="U15" s="104">
        <f>月額・料率設定表!H24</f>
        <v>1872</v>
      </c>
      <c r="V15" s="47">
        <v>6</v>
      </c>
      <c r="W15" s="49">
        <v>11624.5</v>
      </c>
      <c r="X15" s="50"/>
    </row>
    <row r="16" spans="1:24" s="51" customFormat="1" ht="19.399999999999999" customHeight="1" x14ac:dyDescent="0.2">
      <c r="A16" s="94">
        <v>7</v>
      </c>
      <c r="B16" s="95">
        <f>月額・料率設定表!B25</f>
        <v>110000</v>
      </c>
      <c r="C16" s="96">
        <f t="shared" si="1"/>
        <v>3670</v>
      </c>
      <c r="D16" s="96">
        <v>107000</v>
      </c>
      <c r="E16" s="121" t="s">
        <v>33</v>
      </c>
      <c r="F16" s="95">
        <v>114000</v>
      </c>
      <c r="G16" s="100">
        <f>INT($B16*月額・料率設定表!$L$13/1000)</f>
        <v>2915</v>
      </c>
      <c r="H16" s="101">
        <f t="shared" si="2"/>
        <v>3685</v>
      </c>
      <c r="I16" s="102">
        <f>月額・料率設定表!C25</f>
        <v>6600</v>
      </c>
      <c r="J16" s="100">
        <f t="shared" si="3"/>
        <v>1226</v>
      </c>
      <c r="K16" s="103">
        <f t="shared" si="4"/>
        <v>1543</v>
      </c>
      <c r="L16" s="102">
        <f>月額・料率設定表!F25</f>
        <v>2769</v>
      </c>
      <c r="M16" s="100">
        <f>INT($B16*月額・料率設定表!$P$13/1000)</f>
        <v>1606</v>
      </c>
      <c r="N16" s="103">
        <f t="shared" si="5"/>
        <v>2035</v>
      </c>
      <c r="O16" s="102">
        <f>月額・料率設定表!G25</f>
        <v>3641</v>
      </c>
      <c r="P16" s="100">
        <f>INT($B16*月額・料率設定表!$R$13/1000)</f>
        <v>83</v>
      </c>
      <c r="Q16" s="103">
        <f t="shared" si="6"/>
        <v>107</v>
      </c>
      <c r="R16" s="101">
        <f>月額・料率設定表!E25</f>
        <v>190</v>
      </c>
      <c r="S16" s="141">
        <f t="shared" si="0"/>
        <v>990</v>
      </c>
      <c r="T16" s="96">
        <f t="shared" si="7"/>
        <v>990</v>
      </c>
      <c r="U16" s="104">
        <f>月額・料率設定表!H25</f>
        <v>1980</v>
      </c>
      <c r="V16" s="47">
        <v>7</v>
      </c>
      <c r="W16" s="52">
        <v>12318.5</v>
      </c>
      <c r="X16" s="50"/>
    </row>
    <row r="17" spans="1:24" s="51" customFormat="1" ht="19.399999999999999" customHeight="1" x14ac:dyDescent="0.2">
      <c r="A17" s="94">
        <v>8</v>
      </c>
      <c r="B17" s="95">
        <f>月額・料率設定表!B26</f>
        <v>118000</v>
      </c>
      <c r="C17" s="96">
        <f t="shared" si="1"/>
        <v>3930</v>
      </c>
      <c r="D17" s="96">
        <v>114000</v>
      </c>
      <c r="E17" s="121" t="s">
        <v>33</v>
      </c>
      <c r="F17" s="95">
        <v>122000</v>
      </c>
      <c r="G17" s="100">
        <f>INT($B17*月額・料率設定表!$L$13/1000)</f>
        <v>3127</v>
      </c>
      <c r="H17" s="101">
        <f t="shared" si="2"/>
        <v>3953</v>
      </c>
      <c r="I17" s="102">
        <f>月額・料率設定表!C26</f>
        <v>7080</v>
      </c>
      <c r="J17" s="100">
        <f t="shared" si="3"/>
        <v>1316</v>
      </c>
      <c r="K17" s="103">
        <f t="shared" si="4"/>
        <v>1655</v>
      </c>
      <c r="L17" s="102">
        <f>月額・料率設定表!F26</f>
        <v>2971</v>
      </c>
      <c r="M17" s="100">
        <f>INT($B17*月額・料率設定表!$P$13/1000)</f>
        <v>1722</v>
      </c>
      <c r="N17" s="103">
        <f t="shared" si="5"/>
        <v>2183</v>
      </c>
      <c r="O17" s="102">
        <f>月額・料率設定表!G26</f>
        <v>3905</v>
      </c>
      <c r="P17" s="100">
        <f>INT($B17*月額・料率設定表!$R$13/1000)</f>
        <v>89</v>
      </c>
      <c r="Q17" s="103">
        <f t="shared" si="6"/>
        <v>115</v>
      </c>
      <c r="R17" s="101">
        <f>月額・料率設定表!E26</f>
        <v>204</v>
      </c>
      <c r="S17" s="141">
        <f t="shared" si="0"/>
        <v>1062</v>
      </c>
      <c r="T17" s="96">
        <f t="shared" si="7"/>
        <v>1062</v>
      </c>
      <c r="U17" s="104">
        <f>月額・料率設定表!H26</f>
        <v>2124</v>
      </c>
      <c r="V17" s="47">
        <v>8</v>
      </c>
      <c r="W17" s="52">
        <v>13012.5</v>
      </c>
      <c r="X17" s="50"/>
    </row>
    <row r="18" spans="1:24" s="51" customFormat="1" ht="19.399999999999999" customHeight="1" x14ac:dyDescent="0.2">
      <c r="A18" s="94">
        <v>9</v>
      </c>
      <c r="B18" s="95">
        <f>月額・料率設定表!B27</f>
        <v>126000</v>
      </c>
      <c r="C18" s="96">
        <f t="shared" si="1"/>
        <v>4200</v>
      </c>
      <c r="D18" s="122">
        <v>122000</v>
      </c>
      <c r="E18" s="98" t="s">
        <v>33</v>
      </c>
      <c r="F18" s="123">
        <v>130000</v>
      </c>
      <c r="G18" s="100">
        <f>INT($B18*月額・料率設定表!$L$13/1000)</f>
        <v>3339</v>
      </c>
      <c r="H18" s="101">
        <f t="shared" si="2"/>
        <v>4221</v>
      </c>
      <c r="I18" s="102">
        <f>月額・料率設定表!C27</f>
        <v>7560</v>
      </c>
      <c r="J18" s="100">
        <f t="shared" si="3"/>
        <v>1405</v>
      </c>
      <c r="K18" s="103">
        <f t="shared" si="4"/>
        <v>1768</v>
      </c>
      <c r="L18" s="102">
        <f>月額・料率設定表!F27</f>
        <v>3173</v>
      </c>
      <c r="M18" s="100">
        <f>INT($B18*月額・料率設定表!$P$13/1000)</f>
        <v>1839</v>
      </c>
      <c r="N18" s="103">
        <f t="shared" si="5"/>
        <v>2331</v>
      </c>
      <c r="O18" s="102">
        <f>月額・料率設定表!G27</f>
        <v>4170</v>
      </c>
      <c r="P18" s="100">
        <f>INT($B18*月額・料率設定表!$R$13/1000)</f>
        <v>95</v>
      </c>
      <c r="Q18" s="103">
        <f t="shared" si="6"/>
        <v>122</v>
      </c>
      <c r="R18" s="101">
        <f>月額・料率設定表!E27</f>
        <v>217</v>
      </c>
      <c r="S18" s="141">
        <f t="shared" si="0"/>
        <v>1134</v>
      </c>
      <c r="T18" s="96">
        <f t="shared" si="7"/>
        <v>1134</v>
      </c>
      <c r="U18" s="104">
        <f>月額・料率設定表!H27</f>
        <v>2268</v>
      </c>
      <c r="V18" s="47">
        <v>9</v>
      </c>
      <c r="W18" s="52">
        <v>13880</v>
      </c>
      <c r="X18" s="50"/>
    </row>
    <row r="19" spans="1:24" s="51" customFormat="1" ht="19.399999999999999" customHeight="1" thickBot="1" x14ac:dyDescent="0.25">
      <c r="A19" s="109">
        <v>10</v>
      </c>
      <c r="B19" s="110">
        <f>月額・料率設定表!B28</f>
        <v>134000</v>
      </c>
      <c r="C19" s="111">
        <f t="shared" si="1"/>
        <v>4470</v>
      </c>
      <c r="D19" s="119">
        <v>130000</v>
      </c>
      <c r="E19" s="113" t="s">
        <v>33</v>
      </c>
      <c r="F19" s="124">
        <v>138000</v>
      </c>
      <c r="G19" s="115">
        <f>INT($B19*月額・料率設定表!$L$13/1000)</f>
        <v>3551</v>
      </c>
      <c r="H19" s="116">
        <f t="shared" si="2"/>
        <v>4489</v>
      </c>
      <c r="I19" s="117">
        <f>月額・料率設定表!C28</f>
        <v>8040</v>
      </c>
      <c r="J19" s="115">
        <f t="shared" si="3"/>
        <v>1494</v>
      </c>
      <c r="K19" s="118">
        <f t="shared" si="4"/>
        <v>1880</v>
      </c>
      <c r="L19" s="117">
        <f>月額・料率設定表!F28</f>
        <v>3374</v>
      </c>
      <c r="M19" s="115">
        <f>INT($B19*月額・料率設定表!$P$13/1000)</f>
        <v>1956</v>
      </c>
      <c r="N19" s="118">
        <f t="shared" si="5"/>
        <v>2479</v>
      </c>
      <c r="O19" s="117">
        <f>月額・料率設定表!G28</f>
        <v>4435</v>
      </c>
      <c r="P19" s="115">
        <f>INT($B19*月額・料率設定表!$R$13/1000)</f>
        <v>101</v>
      </c>
      <c r="Q19" s="118">
        <f t="shared" si="6"/>
        <v>130</v>
      </c>
      <c r="R19" s="116">
        <f>月額・料率設定表!E28</f>
        <v>231</v>
      </c>
      <c r="S19" s="133">
        <f t="shared" si="0"/>
        <v>1206</v>
      </c>
      <c r="T19" s="119">
        <f t="shared" si="7"/>
        <v>1206</v>
      </c>
      <c r="U19" s="120">
        <f>月額・料率設定表!H28</f>
        <v>2412</v>
      </c>
      <c r="V19" s="53">
        <v>10</v>
      </c>
      <c r="W19" s="54">
        <v>14747.5</v>
      </c>
      <c r="X19" s="50"/>
    </row>
    <row r="20" spans="1:24" s="51" customFormat="1" ht="19.399999999999999" customHeight="1" x14ac:dyDescent="0.2">
      <c r="A20" s="94">
        <v>11</v>
      </c>
      <c r="B20" s="95">
        <f>月額・料率設定表!B29</f>
        <v>142000</v>
      </c>
      <c r="C20" s="96">
        <f t="shared" si="1"/>
        <v>4730</v>
      </c>
      <c r="D20" s="96">
        <v>138000</v>
      </c>
      <c r="E20" s="121" t="s">
        <v>33</v>
      </c>
      <c r="F20" s="95">
        <v>146000</v>
      </c>
      <c r="G20" s="100">
        <f>INT($B20*月額・料率設定表!$L$13/1000)</f>
        <v>3763</v>
      </c>
      <c r="H20" s="101">
        <f t="shared" si="2"/>
        <v>4757</v>
      </c>
      <c r="I20" s="102">
        <f>月額・料率設定表!C29</f>
        <v>8520</v>
      </c>
      <c r="J20" s="100">
        <f t="shared" si="3"/>
        <v>1583</v>
      </c>
      <c r="K20" s="103">
        <f t="shared" si="4"/>
        <v>1992</v>
      </c>
      <c r="L20" s="102">
        <f>月額・料率設定表!F29</f>
        <v>3575</v>
      </c>
      <c r="M20" s="100">
        <f>INT($B20*月額・料率設定表!$P$13/1000)</f>
        <v>2073</v>
      </c>
      <c r="N20" s="103">
        <f t="shared" si="5"/>
        <v>2627</v>
      </c>
      <c r="O20" s="102">
        <f>月額・料率設定表!G29</f>
        <v>4700</v>
      </c>
      <c r="P20" s="100">
        <f>INT($B20*月額・料率設定表!$R$13/1000)</f>
        <v>107</v>
      </c>
      <c r="Q20" s="103">
        <f t="shared" si="6"/>
        <v>138</v>
      </c>
      <c r="R20" s="101">
        <f>月額・料率設定表!E29</f>
        <v>245</v>
      </c>
      <c r="S20" s="141">
        <f t="shared" si="0"/>
        <v>1278</v>
      </c>
      <c r="T20" s="96">
        <f t="shared" si="7"/>
        <v>1278</v>
      </c>
      <c r="U20" s="104">
        <f>月額・料率設定表!H29</f>
        <v>2556</v>
      </c>
      <c r="V20" s="47">
        <v>11</v>
      </c>
      <c r="W20" s="49">
        <v>15615</v>
      </c>
    </row>
    <row r="21" spans="1:24" s="51" customFormat="1" ht="19.399999999999999" customHeight="1" x14ac:dyDescent="0.2">
      <c r="A21" s="94">
        <v>12</v>
      </c>
      <c r="B21" s="95">
        <f>月額・料率設定表!B30</f>
        <v>150000</v>
      </c>
      <c r="C21" s="96">
        <f t="shared" si="1"/>
        <v>5000</v>
      </c>
      <c r="D21" s="96">
        <v>146000</v>
      </c>
      <c r="E21" s="121" t="s">
        <v>33</v>
      </c>
      <c r="F21" s="95">
        <v>155000</v>
      </c>
      <c r="G21" s="100">
        <f>INT($B21*月額・料率設定表!$L$13/1000)</f>
        <v>3975</v>
      </c>
      <c r="H21" s="101">
        <f t="shared" si="2"/>
        <v>5025</v>
      </c>
      <c r="I21" s="102">
        <f>月額・料率設定表!C30</f>
        <v>9000</v>
      </c>
      <c r="J21" s="100">
        <f t="shared" si="3"/>
        <v>1671</v>
      </c>
      <c r="K21" s="103">
        <f t="shared" si="4"/>
        <v>2105</v>
      </c>
      <c r="L21" s="102">
        <f>月額・料率設定表!F30</f>
        <v>3776</v>
      </c>
      <c r="M21" s="100">
        <f>INT($B21*月額・料率設定表!$P$13/1000)</f>
        <v>2190</v>
      </c>
      <c r="N21" s="103">
        <f t="shared" si="5"/>
        <v>2775</v>
      </c>
      <c r="O21" s="102">
        <f>月額・料率設定表!G30</f>
        <v>4965</v>
      </c>
      <c r="P21" s="100">
        <f>INT($B21*月額・料率設定表!$R$13/1000)</f>
        <v>114</v>
      </c>
      <c r="Q21" s="103">
        <f t="shared" si="6"/>
        <v>145</v>
      </c>
      <c r="R21" s="101">
        <f>月額・料率設定表!E30</f>
        <v>259</v>
      </c>
      <c r="S21" s="141">
        <f t="shared" si="0"/>
        <v>1350</v>
      </c>
      <c r="T21" s="96">
        <f t="shared" si="7"/>
        <v>1350</v>
      </c>
      <c r="U21" s="104">
        <f>月額・料率設定表!H30</f>
        <v>2700</v>
      </c>
      <c r="V21" s="47">
        <v>12</v>
      </c>
      <c r="W21" s="52">
        <v>16482.5</v>
      </c>
    </row>
    <row r="22" spans="1:24" s="51" customFormat="1" ht="19.399999999999999" customHeight="1" x14ac:dyDescent="0.2">
      <c r="A22" s="94">
        <v>13</v>
      </c>
      <c r="B22" s="95">
        <f>月額・料率設定表!B31</f>
        <v>160000</v>
      </c>
      <c r="C22" s="96">
        <f t="shared" si="1"/>
        <v>5330</v>
      </c>
      <c r="D22" s="96">
        <v>155000</v>
      </c>
      <c r="E22" s="121" t="s">
        <v>33</v>
      </c>
      <c r="F22" s="95">
        <v>165000</v>
      </c>
      <c r="G22" s="100">
        <f>INT($B22*月額・料率設定表!$L$13/1000)</f>
        <v>4240</v>
      </c>
      <c r="H22" s="101">
        <f t="shared" si="2"/>
        <v>5360</v>
      </c>
      <c r="I22" s="102">
        <f>月額・料率設定表!C31</f>
        <v>9600</v>
      </c>
      <c r="J22" s="100">
        <f t="shared" si="3"/>
        <v>1783</v>
      </c>
      <c r="K22" s="103">
        <f t="shared" si="4"/>
        <v>2245</v>
      </c>
      <c r="L22" s="102">
        <f>月額・料率設定表!F31</f>
        <v>4028</v>
      </c>
      <c r="M22" s="100">
        <f>INT($B22*月額・料率設定表!$P$13/1000)</f>
        <v>2336</v>
      </c>
      <c r="N22" s="103">
        <f t="shared" si="5"/>
        <v>2960</v>
      </c>
      <c r="O22" s="102">
        <f>月額・料率設定表!G31</f>
        <v>5296</v>
      </c>
      <c r="P22" s="100">
        <f>INT($B22*月額・料率設定表!$R$13/1000)</f>
        <v>121</v>
      </c>
      <c r="Q22" s="103">
        <f t="shared" si="6"/>
        <v>155</v>
      </c>
      <c r="R22" s="101">
        <f>月額・料率設定表!E31</f>
        <v>276</v>
      </c>
      <c r="S22" s="141">
        <f t="shared" si="0"/>
        <v>1440</v>
      </c>
      <c r="T22" s="96">
        <f t="shared" si="7"/>
        <v>1440</v>
      </c>
      <c r="U22" s="104">
        <f>月額・料率設定表!H31</f>
        <v>2880</v>
      </c>
      <c r="V22" s="47">
        <v>13</v>
      </c>
      <c r="W22" s="52">
        <v>17350</v>
      </c>
    </row>
    <row r="23" spans="1:24" s="51" customFormat="1" ht="19.399999999999999" customHeight="1" x14ac:dyDescent="0.2">
      <c r="A23" s="94">
        <v>14</v>
      </c>
      <c r="B23" s="95">
        <f>月額・料率設定表!B32</f>
        <v>170000</v>
      </c>
      <c r="C23" s="96">
        <f t="shared" si="1"/>
        <v>5670</v>
      </c>
      <c r="D23" s="122">
        <v>165000</v>
      </c>
      <c r="E23" s="98" t="s">
        <v>33</v>
      </c>
      <c r="F23" s="123">
        <v>175000</v>
      </c>
      <c r="G23" s="100">
        <f>INT($B23*月額・料率設定表!$L$13/1000)</f>
        <v>4505</v>
      </c>
      <c r="H23" s="101">
        <f t="shared" si="2"/>
        <v>5695</v>
      </c>
      <c r="I23" s="102">
        <f>月額・料率設定表!C32</f>
        <v>10200</v>
      </c>
      <c r="J23" s="100">
        <f t="shared" si="3"/>
        <v>1894</v>
      </c>
      <c r="K23" s="103">
        <f t="shared" si="4"/>
        <v>2385</v>
      </c>
      <c r="L23" s="102">
        <f>月額・料率設定表!F32</f>
        <v>4279</v>
      </c>
      <c r="M23" s="100">
        <f>INT($B23*月額・料率設定表!$P$13/1000)</f>
        <v>2482</v>
      </c>
      <c r="N23" s="103">
        <f t="shared" si="5"/>
        <v>3145</v>
      </c>
      <c r="O23" s="102">
        <f>月額・料率設定表!G32</f>
        <v>5627</v>
      </c>
      <c r="P23" s="100">
        <f>INT($B23*月額・料率設定表!$R$13/1000)</f>
        <v>129</v>
      </c>
      <c r="Q23" s="103">
        <f t="shared" si="6"/>
        <v>165</v>
      </c>
      <c r="R23" s="101">
        <f>月額・料率設定表!E32</f>
        <v>294</v>
      </c>
      <c r="S23" s="141">
        <f t="shared" si="0"/>
        <v>1530</v>
      </c>
      <c r="T23" s="96">
        <f t="shared" si="7"/>
        <v>1530</v>
      </c>
      <c r="U23" s="104">
        <f>月額・料率設定表!H32</f>
        <v>3060</v>
      </c>
      <c r="V23" s="47">
        <v>14</v>
      </c>
      <c r="W23" s="52">
        <v>19085</v>
      </c>
    </row>
    <row r="24" spans="1:24" s="51" customFormat="1" ht="19.399999999999999" customHeight="1" thickBot="1" x14ac:dyDescent="0.25">
      <c r="A24" s="109">
        <v>15</v>
      </c>
      <c r="B24" s="110">
        <f>月額・料率設定表!B33</f>
        <v>180000</v>
      </c>
      <c r="C24" s="111">
        <f t="shared" si="1"/>
        <v>6000</v>
      </c>
      <c r="D24" s="119">
        <v>175000</v>
      </c>
      <c r="E24" s="113" t="s">
        <v>33</v>
      </c>
      <c r="F24" s="124">
        <v>185000</v>
      </c>
      <c r="G24" s="115">
        <f>INT($B24*月額・料率設定表!$L$13/1000)</f>
        <v>4770</v>
      </c>
      <c r="H24" s="116">
        <f t="shared" si="2"/>
        <v>6030</v>
      </c>
      <c r="I24" s="117">
        <f>月額・料率設定表!C33</f>
        <v>10800</v>
      </c>
      <c r="J24" s="115">
        <f t="shared" si="3"/>
        <v>2006</v>
      </c>
      <c r="K24" s="118">
        <f t="shared" si="4"/>
        <v>2525</v>
      </c>
      <c r="L24" s="117">
        <f>月額・料率設定表!F33</f>
        <v>4531</v>
      </c>
      <c r="M24" s="115">
        <f>INT($B24*月額・料率設定表!$P$13/1000)</f>
        <v>2628</v>
      </c>
      <c r="N24" s="118">
        <f t="shared" si="5"/>
        <v>3330</v>
      </c>
      <c r="O24" s="117">
        <f>月額・料率設定表!G33</f>
        <v>5958</v>
      </c>
      <c r="P24" s="115">
        <f>INT($B24*月額・料率設定表!$R$13/1000)</f>
        <v>136</v>
      </c>
      <c r="Q24" s="118">
        <f t="shared" si="6"/>
        <v>175</v>
      </c>
      <c r="R24" s="116">
        <f>月額・料率設定表!E33</f>
        <v>311</v>
      </c>
      <c r="S24" s="133">
        <f t="shared" si="0"/>
        <v>1620</v>
      </c>
      <c r="T24" s="119">
        <f t="shared" si="7"/>
        <v>1620</v>
      </c>
      <c r="U24" s="120">
        <f>月額・料率設定表!H33</f>
        <v>3240</v>
      </c>
      <c r="V24" s="53">
        <v>15</v>
      </c>
      <c r="W24" s="54">
        <v>20820</v>
      </c>
    </row>
    <row r="25" spans="1:24" s="51" customFormat="1" ht="19.399999999999999" customHeight="1" x14ac:dyDescent="0.2">
      <c r="A25" s="94">
        <v>16</v>
      </c>
      <c r="B25" s="95">
        <f>月額・料率設定表!B34</f>
        <v>190000</v>
      </c>
      <c r="C25" s="96">
        <f t="shared" si="1"/>
        <v>6330</v>
      </c>
      <c r="D25" s="96">
        <v>185000</v>
      </c>
      <c r="E25" s="121" t="s">
        <v>33</v>
      </c>
      <c r="F25" s="95">
        <v>195000</v>
      </c>
      <c r="G25" s="100">
        <f>INT($B25*月額・料率設定表!$L$13/1000)</f>
        <v>5035</v>
      </c>
      <c r="H25" s="101">
        <f t="shared" si="2"/>
        <v>6365</v>
      </c>
      <c r="I25" s="102">
        <f>月額・料率設定表!C34</f>
        <v>11400</v>
      </c>
      <c r="J25" s="100">
        <f t="shared" si="3"/>
        <v>2117</v>
      </c>
      <c r="K25" s="103">
        <f t="shared" si="4"/>
        <v>2666</v>
      </c>
      <c r="L25" s="102">
        <f>月額・料率設定表!F34</f>
        <v>4783</v>
      </c>
      <c r="M25" s="100">
        <f>INT($B25*月額・料率設定表!$P$13/1000)</f>
        <v>2774</v>
      </c>
      <c r="N25" s="103">
        <f t="shared" si="5"/>
        <v>3515</v>
      </c>
      <c r="O25" s="102">
        <f>月額・料率設定表!G34</f>
        <v>6289</v>
      </c>
      <c r="P25" s="100">
        <f>INT($B25*月額・料率設定表!$R$13/1000)</f>
        <v>144</v>
      </c>
      <c r="Q25" s="103">
        <f t="shared" si="6"/>
        <v>184</v>
      </c>
      <c r="R25" s="101">
        <f>月額・料率設定表!E34</f>
        <v>328</v>
      </c>
      <c r="S25" s="141">
        <f t="shared" si="0"/>
        <v>1710</v>
      </c>
      <c r="T25" s="96">
        <f t="shared" si="7"/>
        <v>1710</v>
      </c>
      <c r="U25" s="104">
        <f>月額・料率設定表!H34</f>
        <v>3420</v>
      </c>
      <c r="V25" s="47">
        <v>16</v>
      </c>
      <c r="W25" s="49">
        <v>22555</v>
      </c>
    </row>
    <row r="26" spans="1:24" s="51" customFormat="1" ht="19.399999999999999" customHeight="1" x14ac:dyDescent="0.2">
      <c r="A26" s="94">
        <v>17</v>
      </c>
      <c r="B26" s="95">
        <f>月額・料率設定表!B35</f>
        <v>200000</v>
      </c>
      <c r="C26" s="96">
        <f t="shared" si="1"/>
        <v>6670</v>
      </c>
      <c r="D26" s="96">
        <v>195000</v>
      </c>
      <c r="E26" s="121" t="s">
        <v>33</v>
      </c>
      <c r="F26" s="95">
        <v>210000</v>
      </c>
      <c r="G26" s="100">
        <f>INT($B26*月額・料率設定表!$L$13/1000)</f>
        <v>5300</v>
      </c>
      <c r="H26" s="101">
        <f t="shared" si="2"/>
        <v>6700</v>
      </c>
      <c r="I26" s="102">
        <f>月額・料率設定表!C35</f>
        <v>12000</v>
      </c>
      <c r="J26" s="100">
        <f t="shared" si="3"/>
        <v>2228</v>
      </c>
      <c r="K26" s="103">
        <f t="shared" si="4"/>
        <v>2806</v>
      </c>
      <c r="L26" s="102">
        <f>月額・料率設定表!F35</f>
        <v>5034</v>
      </c>
      <c r="M26" s="100">
        <f>INT($B26*月額・料率設定表!$P$13/1000)</f>
        <v>2920</v>
      </c>
      <c r="N26" s="103">
        <f t="shared" si="5"/>
        <v>3700</v>
      </c>
      <c r="O26" s="102">
        <f>月額・料率設定表!G35</f>
        <v>6620</v>
      </c>
      <c r="P26" s="100">
        <f>INT($B26*月額・料率設定表!$R$13/1000)</f>
        <v>152</v>
      </c>
      <c r="Q26" s="103">
        <f t="shared" si="6"/>
        <v>194</v>
      </c>
      <c r="R26" s="101">
        <f>月額・料率設定表!E35</f>
        <v>346</v>
      </c>
      <c r="S26" s="141">
        <f t="shared" si="0"/>
        <v>1800</v>
      </c>
      <c r="T26" s="96">
        <f t="shared" si="7"/>
        <v>1800</v>
      </c>
      <c r="U26" s="104">
        <f>月額・料率設定表!H35</f>
        <v>3600</v>
      </c>
      <c r="V26" s="47">
        <v>17</v>
      </c>
      <c r="W26" s="52">
        <v>24290</v>
      </c>
    </row>
    <row r="27" spans="1:24" s="51" customFormat="1" ht="19.399999999999999" customHeight="1" x14ac:dyDescent="0.2">
      <c r="A27" s="94">
        <v>18</v>
      </c>
      <c r="B27" s="95">
        <f>月額・料率設定表!B36</f>
        <v>220000</v>
      </c>
      <c r="C27" s="96">
        <f t="shared" si="1"/>
        <v>7330</v>
      </c>
      <c r="D27" s="96">
        <v>210000</v>
      </c>
      <c r="E27" s="121" t="s">
        <v>33</v>
      </c>
      <c r="F27" s="95">
        <v>230000</v>
      </c>
      <c r="G27" s="100">
        <f>INT($B27*月額・料率設定表!$L$13/1000)</f>
        <v>5830</v>
      </c>
      <c r="H27" s="101">
        <f t="shared" si="2"/>
        <v>7370</v>
      </c>
      <c r="I27" s="102">
        <f>月額・料率設定表!C36</f>
        <v>13200</v>
      </c>
      <c r="J27" s="100">
        <f t="shared" si="3"/>
        <v>2451</v>
      </c>
      <c r="K27" s="103">
        <f t="shared" si="4"/>
        <v>3087</v>
      </c>
      <c r="L27" s="102">
        <f>月額・料率設定表!F36</f>
        <v>5538</v>
      </c>
      <c r="M27" s="100">
        <f>INT($B27*月額・料率設定表!$P$13/1000)</f>
        <v>3212</v>
      </c>
      <c r="N27" s="103">
        <f t="shared" si="5"/>
        <v>4070</v>
      </c>
      <c r="O27" s="102">
        <f>月額・料率設定表!G36</f>
        <v>7282</v>
      </c>
      <c r="P27" s="100">
        <f>INT($B27*月額・料率設定表!$R$13/1000)</f>
        <v>167</v>
      </c>
      <c r="Q27" s="103">
        <f t="shared" si="6"/>
        <v>213</v>
      </c>
      <c r="R27" s="101">
        <f>月額・料率設定表!E36</f>
        <v>380</v>
      </c>
      <c r="S27" s="141">
        <f t="shared" si="0"/>
        <v>1980</v>
      </c>
      <c r="T27" s="96">
        <f t="shared" si="7"/>
        <v>1980</v>
      </c>
      <c r="U27" s="104">
        <f>月額・料率設定表!H36</f>
        <v>3960</v>
      </c>
      <c r="V27" s="47">
        <v>18</v>
      </c>
      <c r="W27" s="52">
        <v>26025</v>
      </c>
    </row>
    <row r="28" spans="1:24" s="51" customFormat="1" ht="19.399999999999999" customHeight="1" x14ac:dyDescent="0.2">
      <c r="A28" s="94">
        <v>19</v>
      </c>
      <c r="B28" s="95">
        <f>月額・料率設定表!B37</f>
        <v>240000</v>
      </c>
      <c r="C28" s="96">
        <f t="shared" si="1"/>
        <v>8000</v>
      </c>
      <c r="D28" s="122">
        <v>230000</v>
      </c>
      <c r="E28" s="98" t="s">
        <v>33</v>
      </c>
      <c r="F28" s="123">
        <v>250000</v>
      </c>
      <c r="G28" s="100">
        <f>INT($B28*月額・料率設定表!$L$13/1000)</f>
        <v>6360</v>
      </c>
      <c r="H28" s="101">
        <f t="shared" si="2"/>
        <v>8040</v>
      </c>
      <c r="I28" s="102">
        <f>月額・料率設定表!C37</f>
        <v>14400</v>
      </c>
      <c r="J28" s="100">
        <f t="shared" si="3"/>
        <v>2674</v>
      </c>
      <c r="K28" s="103">
        <f t="shared" si="4"/>
        <v>3367</v>
      </c>
      <c r="L28" s="102">
        <f>月額・料率設定表!F37</f>
        <v>6041</v>
      </c>
      <c r="M28" s="100">
        <f>INT($B28*月額・料率設定表!$P$13/1000)</f>
        <v>3504</v>
      </c>
      <c r="N28" s="103">
        <f t="shared" si="5"/>
        <v>4440</v>
      </c>
      <c r="O28" s="102">
        <f>月額・料率設定表!G37</f>
        <v>7944</v>
      </c>
      <c r="P28" s="100">
        <f>INT($B28*月額・料率設定表!$R$13/1000)</f>
        <v>182</v>
      </c>
      <c r="Q28" s="103">
        <f t="shared" si="6"/>
        <v>233</v>
      </c>
      <c r="R28" s="101">
        <f>月額・料率設定表!E37</f>
        <v>415</v>
      </c>
      <c r="S28" s="141">
        <f t="shared" si="0"/>
        <v>2160</v>
      </c>
      <c r="T28" s="96">
        <f t="shared" si="7"/>
        <v>2160</v>
      </c>
      <c r="U28" s="104">
        <f>月額・料率設定表!H37</f>
        <v>4320</v>
      </c>
      <c r="V28" s="47">
        <v>19</v>
      </c>
      <c r="W28" s="52">
        <v>27760</v>
      </c>
    </row>
    <row r="29" spans="1:24" s="51" customFormat="1" ht="19.399999999999999" customHeight="1" thickBot="1" x14ac:dyDescent="0.25">
      <c r="A29" s="109">
        <v>20</v>
      </c>
      <c r="B29" s="110">
        <f>月額・料率設定表!B38</f>
        <v>260000</v>
      </c>
      <c r="C29" s="111">
        <f t="shared" si="1"/>
        <v>8670</v>
      </c>
      <c r="D29" s="119">
        <v>250000</v>
      </c>
      <c r="E29" s="113" t="s">
        <v>33</v>
      </c>
      <c r="F29" s="124">
        <v>270000</v>
      </c>
      <c r="G29" s="115">
        <f>INT($B29*月額・料率設定表!$L$13/1000)</f>
        <v>6890</v>
      </c>
      <c r="H29" s="116">
        <f t="shared" si="2"/>
        <v>8710</v>
      </c>
      <c r="I29" s="117">
        <f>月額・料率設定表!C38</f>
        <v>15600</v>
      </c>
      <c r="J29" s="115">
        <f t="shared" si="3"/>
        <v>2897</v>
      </c>
      <c r="K29" s="118">
        <f t="shared" si="4"/>
        <v>3648</v>
      </c>
      <c r="L29" s="117">
        <f>月額・料率設定表!F38</f>
        <v>6545</v>
      </c>
      <c r="M29" s="115">
        <f>INT($B29*月額・料率設定表!$P$13/1000)</f>
        <v>3796</v>
      </c>
      <c r="N29" s="118">
        <f t="shared" si="5"/>
        <v>4810</v>
      </c>
      <c r="O29" s="117">
        <f>月額・料率設定表!G38</f>
        <v>8606</v>
      </c>
      <c r="P29" s="115">
        <f>INT($B29*月額・料率設定表!$R$13/1000)</f>
        <v>197</v>
      </c>
      <c r="Q29" s="118">
        <f t="shared" si="6"/>
        <v>252</v>
      </c>
      <c r="R29" s="116">
        <f>月額・料率設定表!E38</f>
        <v>449</v>
      </c>
      <c r="S29" s="133">
        <f t="shared" si="0"/>
        <v>2340</v>
      </c>
      <c r="T29" s="119">
        <f t="shared" si="7"/>
        <v>2340</v>
      </c>
      <c r="U29" s="120">
        <f>月額・料率設定表!H38</f>
        <v>4680</v>
      </c>
      <c r="V29" s="53">
        <v>20</v>
      </c>
      <c r="W29" s="54">
        <v>29495</v>
      </c>
    </row>
    <row r="30" spans="1:24" s="51" customFormat="1" ht="19.399999999999999" customHeight="1" x14ac:dyDescent="0.2">
      <c r="A30" s="94">
        <v>21</v>
      </c>
      <c r="B30" s="95">
        <f>月額・料率設定表!B39</f>
        <v>280000</v>
      </c>
      <c r="C30" s="96">
        <f t="shared" si="1"/>
        <v>9330</v>
      </c>
      <c r="D30" s="96">
        <v>270000</v>
      </c>
      <c r="E30" s="121" t="s">
        <v>33</v>
      </c>
      <c r="F30" s="95">
        <v>290000</v>
      </c>
      <c r="G30" s="100">
        <f>INT($B30*月額・料率設定表!$L$13/1000)</f>
        <v>7420</v>
      </c>
      <c r="H30" s="101">
        <f t="shared" si="2"/>
        <v>9380</v>
      </c>
      <c r="I30" s="102">
        <f>月額・料率設定表!C39</f>
        <v>16800</v>
      </c>
      <c r="J30" s="100">
        <f t="shared" si="3"/>
        <v>3120</v>
      </c>
      <c r="K30" s="103">
        <f t="shared" si="4"/>
        <v>3928</v>
      </c>
      <c r="L30" s="102">
        <f>月額・料率設定表!F39</f>
        <v>7048</v>
      </c>
      <c r="M30" s="100">
        <f>INT($B30*月額・料率設定表!$P$13/1000)</f>
        <v>4088</v>
      </c>
      <c r="N30" s="103">
        <f t="shared" si="5"/>
        <v>5180</v>
      </c>
      <c r="O30" s="102">
        <f>月額・料率設定表!G39</f>
        <v>9268</v>
      </c>
      <c r="P30" s="100">
        <f>INT($B30*月額・料率設定表!$R$13/1000)</f>
        <v>212</v>
      </c>
      <c r="Q30" s="103">
        <f t="shared" si="6"/>
        <v>272</v>
      </c>
      <c r="R30" s="101">
        <f>月額・料率設定表!E39</f>
        <v>484</v>
      </c>
      <c r="S30" s="141">
        <f t="shared" si="0"/>
        <v>2520</v>
      </c>
      <c r="T30" s="96">
        <f t="shared" si="7"/>
        <v>2520</v>
      </c>
      <c r="U30" s="104">
        <f>月額・料率設定表!H39</f>
        <v>5040</v>
      </c>
      <c r="V30" s="47">
        <v>21</v>
      </c>
      <c r="W30" s="49">
        <v>31230</v>
      </c>
    </row>
    <row r="31" spans="1:24" s="51" customFormat="1" ht="19.399999999999999" customHeight="1" x14ac:dyDescent="0.2">
      <c r="A31" s="94">
        <v>22</v>
      </c>
      <c r="B31" s="95">
        <f>月額・料率設定表!B40</f>
        <v>300000</v>
      </c>
      <c r="C31" s="96">
        <f t="shared" si="1"/>
        <v>10000</v>
      </c>
      <c r="D31" s="96">
        <v>290000</v>
      </c>
      <c r="E31" s="121" t="s">
        <v>33</v>
      </c>
      <c r="F31" s="95">
        <v>310000</v>
      </c>
      <c r="G31" s="100">
        <f>INT($B31*月額・料率設定表!$L$13/1000)</f>
        <v>7950</v>
      </c>
      <c r="H31" s="101">
        <f t="shared" si="2"/>
        <v>10050</v>
      </c>
      <c r="I31" s="102">
        <f>月額・料率設定表!C40</f>
        <v>18000</v>
      </c>
      <c r="J31" s="100">
        <f t="shared" si="3"/>
        <v>3342</v>
      </c>
      <c r="K31" s="103">
        <f t="shared" si="4"/>
        <v>4209</v>
      </c>
      <c r="L31" s="102">
        <f>月額・料率設定表!F40</f>
        <v>7551</v>
      </c>
      <c r="M31" s="100">
        <f>INT($B31*月額・料率設定表!$P$13/1000)</f>
        <v>4380</v>
      </c>
      <c r="N31" s="103">
        <f t="shared" si="5"/>
        <v>5550</v>
      </c>
      <c r="O31" s="102">
        <f>月額・料率設定表!G40</f>
        <v>9930</v>
      </c>
      <c r="P31" s="100">
        <f>INT($B31*月額・料率設定表!$R$13/1000)</f>
        <v>228</v>
      </c>
      <c r="Q31" s="103">
        <f t="shared" si="6"/>
        <v>291</v>
      </c>
      <c r="R31" s="101">
        <f>月額・料率設定表!E40</f>
        <v>519</v>
      </c>
      <c r="S31" s="141">
        <f t="shared" si="0"/>
        <v>2700</v>
      </c>
      <c r="T31" s="96">
        <f t="shared" si="7"/>
        <v>2700</v>
      </c>
      <c r="U31" s="104">
        <f>月額・料率設定表!H40</f>
        <v>5400</v>
      </c>
      <c r="V31" s="47">
        <v>22</v>
      </c>
      <c r="W31" s="52">
        <v>32965</v>
      </c>
    </row>
    <row r="32" spans="1:24" s="51" customFormat="1" ht="19.399999999999999" customHeight="1" x14ac:dyDescent="0.2">
      <c r="A32" s="94">
        <v>23</v>
      </c>
      <c r="B32" s="95">
        <f>月額・料率設定表!B41</f>
        <v>320000</v>
      </c>
      <c r="C32" s="96">
        <f t="shared" si="1"/>
        <v>10670</v>
      </c>
      <c r="D32" s="96">
        <v>310000</v>
      </c>
      <c r="E32" s="121" t="s">
        <v>33</v>
      </c>
      <c r="F32" s="95">
        <v>330000</v>
      </c>
      <c r="G32" s="100">
        <f>INT($B32*月額・料率設定表!$L$13/1000)</f>
        <v>8480</v>
      </c>
      <c r="H32" s="101">
        <f t="shared" si="2"/>
        <v>10720</v>
      </c>
      <c r="I32" s="102">
        <f>月額・料率設定表!C41</f>
        <v>19200</v>
      </c>
      <c r="J32" s="100">
        <f t="shared" si="3"/>
        <v>3565</v>
      </c>
      <c r="K32" s="103">
        <f t="shared" si="4"/>
        <v>4490</v>
      </c>
      <c r="L32" s="102">
        <f>月額・料率設定表!F41</f>
        <v>8055</v>
      </c>
      <c r="M32" s="100">
        <f>INT($B32*月額・料率設定表!$P$13/1000)</f>
        <v>4672</v>
      </c>
      <c r="N32" s="103">
        <f t="shared" si="5"/>
        <v>5920</v>
      </c>
      <c r="O32" s="102">
        <f>月額・料率設定表!G41</f>
        <v>10592</v>
      </c>
      <c r="P32" s="100">
        <f>INT($B32*月額・料率設定表!$R$13/1000)</f>
        <v>243</v>
      </c>
      <c r="Q32" s="103">
        <f t="shared" si="6"/>
        <v>310</v>
      </c>
      <c r="R32" s="101">
        <f>月額・料率設定表!E41</f>
        <v>553</v>
      </c>
      <c r="S32" s="141">
        <f t="shared" si="0"/>
        <v>2880</v>
      </c>
      <c r="T32" s="96">
        <f t="shared" si="7"/>
        <v>2880</v>
      </c>
      <c r="U32" s="104">
        <f>月額・料率設定表!H41</f>
        <v>5760</v>
      </c>
      <c r="V32" s="47">
        <v>23</v>
      </c>
      <c r="W32" s="52">
        <v>35567.5</v>
      </c>
    </row>
    <row r="33" spans="1:23" s="51" customFormat="1" ht="19.399999999999999" customHeight="1" x14ac:dyDescent="0.2">
      <c r="A33" s="94">
        <v>24</v>
      </c>
      <c r="B33" s="95">
        <f>月額・料率設定表!B42</f>
        <v>340000</v>
      </c>
      <c r="C33" s="96">
        <f t="shared" si="1"/>
        <v>11330</v>
      </c>
      <c r="D33" s="122">
        <v>330000</v>
      </c>
      <c r="E33" s="98" t="s">
        <v>33</v>
      </c>
      <c r="F33" s="123">
        <v>350000</v>
      </c>
      <c r="G33" s="100">
        <f>INT($B33*月額・料率設定表!$L$13/1000)</f>
        <v>9010</v>
      </c>
      <c r="H33" s="101">
        <f t="shared" si="2"/>
        <v>11390</v>
      </c>
      <c r="I33" s="102">
        <f>月額・料率設定表!C42</f>
        <v>20400</v>
      </c>
      <c r="J33" s="100">
        <f t="shared" si="3"/>
        <v>3788</v>
      </c>
      <c r="K33" s="103">
        <f t="shared" si="4"/>
        <v>4770</v>
      </c>
      <c r="L33" s="102">
        <f>月額・料率設定表!F42</f>
        <v>8558</v>
      </c>
      <c r="M33" s="100">
        <f>INT($B33*月額・料率設定表!$P$13/1000)</f>
        <v>4964</v>
      </c>
      <c r="N33" s="103">
        <f t="shared" si="5"/>
        <v>6290</v>
      </c>
      <c r="O33" s="102">
        <f>月額・料率設定表!G42</f>
        <v>11254</v>
      </c>
      <c r="P33" s="100">
        <f>INT($B33*月額・料率設定表!$R$13/1000)</f>
        <v>258</v>
      </c>
      <c r="Q33" s="103">
        <f t="shared" si="6"/>
        <v>330</v>
      </c>
      <c r="R33" s="101">
        <f>月額・料率設定表!E42</f>
        <v>588</v>
      </c>
      <c r="S33" s="141">
        <f t="shared" si="0"/>
        <v>3060</v>
      </c>
      <c r="T33" s="96">
        <f t="shared" si="7"/>
        <v>3060</v>
      </c>
      <c r="U33" s="104">
        <f>月額・料率設定表!H42</f>
        <v>6120</v>
      </c>
      <c r="V33" s="47">
        <v>24</v>
      </c>
      <c r="W33" s="52">
        <v>38170</v>
      </c>
    </row>
    <row r="34" spans="1:23" s="51" customFormat="1" ht="19.399999999999999" customHeight="1" thickBot="1" x14ac:dyDescent="0.25">
      <c r="A34" s="109">
        <v>25</v>
      </c>
      <c r="B34" s="110">
        <f>月額・料率設定表!B43</f>
        <v>360000</v>
      </c>
      <c r="C34" s="111">
        <f t="shared" si="1"/>
        <v>12000</v>
      </c>
      <c r="D34" s="119">
        <v>350000</v>
      </c>
      <c r="E34" s="113" t="s">
        <v>33</v>
      </c>
      <c r="F34" s="124">
        <v>370000</v>
      </c>
      <c r="G34" s="115">
        <f>INT($B34*月額・料率設定表!$L$13/1000)</f>
        <v>9540</v>
      </c>
      <c r="H34" s="116">
        <f t="shared" si="2"/>
        <v>12060</v>
      </c>
      <c r="I34" s="117">
        <f>月額・料率設定表!C43</f>
        <v>21600</v>
      </c>
      <c r="J34" s="115">
        <f t="shared" si="3"/>
        <v>4011</v>
      </c>
      <c r="K34" s="118">
        <f t="shared" si="4"/>
        <v>5051</v>
      </c>
      <c r="L34" s="117">
        <f>月額・料率設定表!F43</f>
        <v>9062</v>
      </c>
      <c r="M34" s="115">
        <f>INT($B34*月額・料率設定表!$P$13/1000)</f>
        <v>5256</v>
      </c>
      <c r="N34" s="118">
        <f t="shared" si="5"/>
        <v>6660</v>
      </c>
      <c r="O34" s="117">
        <f>月額・料率設定表!G43</f>
        <v>11916</v>
      </c>
      <c r="P34" s="115">
        <f>INT($B34*月額・料率設定表!$R$13/1000)</f>
        <v>273</v>
      </c>
      <c r="Q34" s="118">
        <f t="shared" si="6"/>
        <v>349</v>
      </c>
      <c r="R34" s="116">
        <f>月額・料率設定表!E43</f>
        <v>622</v>
      </c>
      <c r="S34" s="133">
        <f t="shared" si="0"/>
        <v>3240</v>
      </c>
      <c r="T34" s="119">
        <f t="shared" si="7"/>
        <v>3240</v>
      </c>
      <c r="U34" s="120">
        <f>月額・料率設定表!H43</f>
        <v>6480</v>
      </c>
      <c r="V34" s="53">
        <v>25</v>
      </c>
      <c r="W34" s="54">
        <v>40772.5</v>
      </c>
    </row>
    <row r="35" spans="1:23" s="51" customFormat="1" ht="19.399999999999999" customHeight="1" x14ac:dyDescent="0.2">
      <c r="A35" s="94">
        <v>26</v>
      </c>
      <c r="B35" s="95">
        <f>月額・料率設定表!B44</f>
        <v>380000</v>
      </c>
      <c r="C35" s="96">
        <f t="shared" si="1"/>
        <v>12670</v>
      </c>
      <c r="D35" s="96">
        <v>370000</v>
      </c>
      <c r="E35" s="121" t="s">
        <v>33</v>
      </c>
      <c r="F35" s="95">
        <v>395000</v>
      </c>
      <c r="G35" s="100">
        <f>INT($B35*月額・料率設定表!$L$13/1000)</f>
        <v>10070</v>
      </c>
      <c r="H35" s="101">
        <f t="shared" si="2"/>
        <v>12730</v>
      </c>
      <c r="I35" s="102">
        <f>月額・料率設定表!C44</f>
        <v>22800</v>
      </c>
      <c r="J35" s="100">
        <f t="shared" si="3"/>
        <v>4234</v>
      </c>
      <c r="K35" s="103">
        <f t="shared" si="4"/>
        <v>5331</v>
      </c>
      <c r="L35" s="102">
        <f>月額・料率設定表!F44</f>
        <v>9565</v>
      </c>
      <c r="M35" s="100">
        <f>INT($B35*月額・料率設定表!$P$13/1000)</f>
        <v>5548</v>
      </c>
      <c r="N35" s="103">
        <f t="shared" si="5"/>
        <v>7030</v>
      </c>
      <c r="O35" s="102">
        <f>月額・料率設定表!G44</f>
        <v>12578</v>
      </c>
      <c r="P35" s="100">
        <f>INT($B35*月額・料率設定表!$R$13/1000)</f>
        <v>288</v>
      </c>
      <c r="Q35" s="103">
        <f t="shared" si="6"/>
        <v>369</v>
      </c>
      <c r="R35" s="101">
        <f>月額・料率設定表!E44</f>
        <v>657</v>
      </c>
      <c r="S35" s="141">
        <f t="shared" si="0"/>
        <v>3420</v>
      </c>
      <c r="T35" s="96">
        <f t="shared" si="7"/>
        <v>3420</v>
      </c>
      <c r="U35" s="104">
        <f>月額・料率設定表!H44</f>
        <v>6840</v>
      </c>
      <c r="V35" s="47">
        <v>26</v>
      </c>
      <c r="W35" s="49">
        <v>43375</v>
      </c>
    </row>
    <row r="36" spans="1:23" s="51" customFormat="1" ht="19.399999999999999" customHeight="1" x14ac:dyDescent="0.2">
      <c r="A36" s="94">
        <v>27</v>
      </c>
      <c r="B36" s="95">
        <f>月額・料率設定表!B45</f>
        <v>410000</v>
      </c>
      <c r="C36" s="96">
        <f t="shared" si="1"/>
        <v>13670</v>
      </c>
      <c r="D36" s="96">
        <v>395000</v>
      </c>
      <c r="E36" s="121" t="s">
        <v>33</v>
      </c>
      <c r="F36" s="95">
        <v>425000</v>
      </c>
      <c r="G36" s="100">
        <f>INT($B36*月額・料率設定表!$L$13/1000)</f>
        <v>10865</v>
      </c>
      <c r="H36" s="101">
        <f t="shared" si="2"/>
        <v>13735</v>
      </c>
      <c r="I36" s="102">
        <f>月額・料率設定表!C45</f>
        <v>24600</v>
      </c>
      <c r="J36" s="100">
        <f t="shared" si="3"/>
        <v>4568</v>
      </c>
      <c r="K36" s="103">
        <f t="shared" si="4"/>
        <v>5752</v>
      </c>
      <c r="L36" s="102">
        <f>月額・料率設定表!F45</f>
        <v>10320</v>
      </c>
      <c r="M36" s="100">
        <f>INT($B36*月額・料率設定表!$P$13/1000)</f>
        <v>5986</v>
      </c>
      <c r="N36" s="103">
        <f t="shared" si="5"/>
        <v>7585</v>
      </c>
      <c r="O36" s="102">
        <f>月額・料率設定表!G45</f>
        <v>13571</v>
      </c>
      <c r="P36" s="100">
        <f>INT($B36*月額・料率設定表!$R$13/1000)</f>
        <v>311</v>
      </c>
      <c r="Q36" s="103">
        <f t="shared" si="6"/>
        <v>398</v>
      </c>
      <c r="R36" s="101">
        <f>月額・料率設定表!E45</f>
        <v>709</v>
      </c>
      <c r="S36" s="141">
        <f t="shared" si="0"/>
        <v>3690</v>
      </c>
      <c r="T36" s="96">
        <f t="shared" si="7"/>
        <v>3690</v>
      </c>
      <c r="U36" s="104">
        <f>月額・料率設定表!H45</f>
        <v>7380</v>
      </c>
      <c r="V36" s="47">
        <v>27</v>
      </c>
      <c r="W36" s="52">
        <v>45977.5</v>
      </c>
    </row>
    <row r="37" spans="1:23" s="51" customFormat="1" ht="19.399999999999999" customHeight="1" x14ac:dyDescent="0.2">
      <c r="A37" s="94">
        <v>28</v>
      </c>
      <c r="B37" s="95">
        <f>月額・料率設定表!B46</f>
        <v>440000</v>
      </c>
      <c r="C37" s="96">
        <f t="shared" si="1"/>
        <v>14670</v>
      </c>
      <c r="D37" s="96">
        <v>425000</v>
      </c>
      <c r="E37" s="121" t="s">
        <v>33</v>
      </c>
      <c r="F37" s="95">
        <v>455000</v>
      </c>
      <c r="G37" s="100">
        <f>INT($B37*月額・料率設定表!$L$13/1000)</f>
        <v>11660</v>
      </c>
      <c r="H37" s="101">
        <f t="shared" si="2"/>
        <v>14740</v>
      </c>
      <c r="I37" s="102">
        <f>月額・料率設定表!C46</f>
        <v>26400</v>
      </c>
      <c r="J37" s="100">
        <f t="shared" si="3"/>
        <v>4902</v>
      </c>
      <c r="K37" s="103">
        <f t="shared" si="4"/>
        <v>6173</v>
      </c>
      <c r="L37" s="102">
        <f>月額・料率設定表!F46</f>
        <v>11075</v>
      </c>
      <c r="M37" s="100">
        <f>INT($B37*月額・料率設定表!$P$13/1000)</f>
        <v>6424</v>
      </c>
      <c r="N37" s="103">
        <f t="shared" si="5"/>
        <v>8140</v>
      </c>
      <c r="O37" s="102">
        <f>月額・料率設定表!G46</f>
        <v>14564</v>
      </c>
      <c r="P37" s="100">
        <f>INT($B37*月額・料率設定表!$R$13/1000)</f>
        <v>334</v>
      </c>
      <c r="Q37" s="103">
        <f t="shared" si="6"/>
        <v>427</v>
      </c>
      <c r="R37" s="101">
        <f>月額・料率設定表!E46</f>
        <v>761</v>
      </c>
      <c r="S37" s="141">
        <f t="shared" si="0"/>
        <v>3960</v>
      </c>
      <c r="T37" s="96">
        <f t="shared" si="7"/>
        <v>3960</v>
      </c>
      <c r="U37" s="104">
        <f>月額・料率設定表!H46</f>
        <v>7920</v>
      </c>
      <c r="V37" s="47">
        <v>28</v>
      </c>
      <c r="W37" s="52">
        <v>48580</v>
      </c>
    </row>
    <row r="38" spans="1:23" s="51" customFormat="1" ht="19.399999999999999" customHeight="1" x14ac:dyDescent="0.2">
      <c r="A38" s="94">
        <v>29</v>
      </c>
      <c r="B38" s="95">
        <f>月額・料率設定表!B47</f>
        <v>470000</v>
      </c>
      <c r="C38" s="96">
        <f t="shared" si="1"/>
        <v>15670</v>
      </c>
      <c r="D38" s="122">
        <v>455000</v>
      </c>
      <c r="E38" s="98" t="s">
        <v>33</v>
      </c>
      <c r="F38" s="123">
        <v>485000</v>
      </c>
      <c r="G38" s="100">
        <f>INT($B38*月額・料率設定表!$L$13/1000)</f>
        <v>12455</v>
      </c>
      <c r="H38" s="101">
        <f t="shared" si="2"/>
        <v>15745</v>
      </c>
      <c r="I38" s="102">
        <f>月額・料率設定表!C47</f>
        <v>28200</v>
      </c>
      <c r="J38" s="100">
        <f t="shared" si="3"/>
        <v>5236</v>
      </c>
      <c r="K38" s="103">
        <f t="shared" si="4"/>
        <v>6594</v>
      </c>
      <c r="L38" s="102">
        <f>月額・料率設定表!F47</f>
        <v>11830</v>
      </c>
      <c r="M38" s="100">
        <f>INT($B38*月額・料率設定表!$P$13/1000)</f>
        <v>6862</v>
      </c>
      <c r="N38" s="103">
        <f t="shared" si="5"/>
        <v>8695</v>
      </c>
      <c r="O38" s="102">
        <f>月額・料率設定表!G47</f>
        <v>15557</v>
      </c>
      <c r="P38" s="100">
        <f>INT($B38*月額・料率設定表!$R$13/1000)</f>
        <v>357</v>
      </c>
      <c r="Q38" s="103">
        <f t="shared" si="6"/>
        <v>456</v>
      </c>
      <c r="R38" s="101">
        <f>月額・料率設定表!E47</f>
        <v>813</v>
      </c>
      <c r="S38" s="141">
        <f t="shared" si="0"/>
        <v>4230</v>
      </c>
      <c r="T38" s="96">
        <f t="shared" si="7"/>
        <v>4230</v>
      </c>
      <c r="U38" s="104">
        <f>月額・料率設定表!H47</f>
        <v>8460</v>
      </c>
      <c r="V38" s="47">
        <v>29</v>
      </c>
      <c r="W38" s="52">
        <v>51182.5</v>
      </c>
    </row>
    <row r="39" spans="1:23" s="51" customFormat="1" ht="19.399999999999999" customHeight="1" thickBot="1" x14ac:dyDescent="0.25">
      <c r="A39" s="109">
        <v>30</v>
      </c>
      <c r="B39" s="110">
        <f>月額・料率設定表!B48</f>
        <v>500000</v>
      </c>
      <c r="C39" s="111">
        <f t="shared" si="1"/>
        <v>16670</v>
      </c>
      <c r="D39" s="119">
        <v>485000</v>
      </c>
      <c r="E39" s="113" t="s">
        <v>33</v>
      </c>
      <c r="F39" s="124">
        <v>515000</v>
      </c>
      <c r="G39" s="115">
        <f>INT($B39*月額・料率設定表!$L$13/1000)</f>
        <v>13250</v>
      </c>
      <c r="H39" s="116">
        <f t="shared" si="2"/>
        <v>16750</v>
      </c>
      <c r="I39" s="117">
        <f>月額・料率設定表!C48</f>
        <v>30000</v>
      </c>
      <c r="J39" s="115">
        <f t="shared" si="3"/>
        <v>5570</v>
      </c>
      <c r="K39" s="118">
        <f t="shared" si="4"/>
        <v>7015</v>
      </c>
      <c r="L39" s="117">
        <f>月額・料率設定表!F48</f>
        <v>12585</v>
      </c>
      <c r="M39" s="115">
        <f>INT($B39*月額・料率設定表!$P$13/1000)</f>
        <v>7300</v>
      </c>
      <c r="N39" s="118">
        <f t="shared" si="5"/>
        <v>9250</v>
      </c>
      <c r="O39" s="117">
        <f>月額・料率設定表!G48</f>
        <v>16550</v>
      </c>
      <c r="P39" s="115">
        <f>INT($B39*月額・料率設定表!$R$13/1000)</f>
        <v>380</v>
      </c>
      <c r="Q39" s="118">
        <f t="shared" si="6"/>
        <v>485</v>
      </c>
      <c r="R39" s="116">
        <f>月額・料率設定表!E48</f>
        <v>865</v>
      </c>
      <c r="S39" s="133">
        <f t="shared" si="0"/>
        <v>4500</v>
      </c>
      <c r="T39" s="119">
        <f t="shared" si="7"/>
        <v>4500</v>
      </c>
      <c r="U39" s="120">
        <f>月額・料率設定表!H48</f>
        <v>9000</v>
      </c>
      <c r="V39" s="53">
        <v>30</v>
      </c>
      <c r="W39" s="55">
        <v>53785</v>
      </c>
    </row>
    <row r="40" spans="1:23" s="51" customFormat="1" ht="19.399999999999999" customHeight="1" x14ac:dyDescent="0.2">
      <c r="A40" s="94">
        <v>31</v>
      </c>
      <c r="B40" s="95">
        <f>月額・料率設定表!B49</f>
        <v>530000</v>
      </c>
      <c r="C40" s="96">
        <f t="shared" si="1"/>
        <v>17670</v>
      </c>
      <c r="D40" s="96">
        <v>515000</v>
      </c>
      <c r="E40" s="121" t="s">
        <v>33</v>
      </c>
      <c r="F40" s="95">
        <v>545000</v>
      </c>
      <c r="G40" s="100">
        <f>INT($B40*月額・料率設定表!$L$13/1000)</f>
        <v>14045</v>
      </c>
      <c r="H40" s="101">
        <f t="shared" si="2"/>
        <v>17755</v>
      </c>
      <c r="I40" s="102">
        <f>月額・料率設定表!C49</f>
        <v>31800</v>
      </c>
      <c r="J40" s="100">
        <f t="shared" si="3"/>
        <v>5905</v>
      </c>
      <c r="K40" s="103">
        <f t="shared" si="4"/>
        <v>7436</v>
      </c>
      <c r="L40" s="102">
        <f>月額・料率設定表!F49</f>
        <v>13341</v>
      </c>
      <c r="M40" s="100">
        <f>INT($B40*月額・料率設定表!$P$13/1000)</f>
        <v>7738</v>
      </c>
      <c r="N40" s="103">
        <f t="shared" si="5"/>
        <v>9805</v>
      </c>
      <c r="O40" s="102">
        <f>月額・料率設定表!G49</f>
        <v>17543</v>
      </c>
      <c r="P40" s="100">
        <f>INT($B40*月額・料率設定表!$R$13/1000)</f>
        <v>402</v>
      </c>
      <c r="Q40" s="103">
        <f t="shared" si="6"/>
        <v>514</v>
      </c>
      <c r="R40" s="101">
        <f>月額・料率設定表!E49</f>
        <v>916</v>
      </c>
      <c r="S40" s="141">
        <f t="shared" si="0"/>
        <v>4770</v>
      </c>
      <c r="T40" s="96">
        <f t="shared" si="7"/>
        <v>4770</v>
      </c>
      <c r="U40" s="104">
        <f>月額・料率設定表!H49</f>
        <v>9540</v>
      </c>
      <c r="V40" s="48"/>
      <c r="W40" s="49"/>
    </row>
    <row r="41" spans="1:23" s="51" customFormat="1" ht="19.399999999999999" customHeight="1" x14ac:dyDescent="0.2">
      <c r="A41" s="94">
        <v>32</v>
      </c>
      <c r="B41" s="95">
        <f>月額・料率設定表!B50</f>
        <v>560000</v>
      </c>
      <c r="C41" s="96">
        <f t="shared" si="1"/>
        <v>18670</v>
      </c>
      <c r="D41" s="96">
        <v>545000</v>
      </c>
      <c r="E41" s="121" t="s">
        <v>33</v>
      </c>
      <c r="F41" s="95">
        <v>575000</v>
      </c>
      <c r="G41" s="100">
        <f>INT($B41*月額・料率設定表!$L$13/1000)</f>
        <v>14840</v>
      </c>
      <c r="H41" s="101">
        <f t="shared" si="2"/>
        <v>18760</v>
      </c>
      <c r="I41" s="102">
        <f>月額・料率設定表!C50</f>
        <v>33600</v>
      </c>
      <c r="J41" s="100">
        <f t="shared" si="3"/>
        <v>6239</v>
      </c>
      <c r="K41" s="103">
        <f t="shared" si="4"/>
        <v>7857</v>
      </c>
      <c r="L41" s="102">
        <f>月額・料率設定表!F50</f>
        <v>14096</v>
      </c>
      <c r="M41" s="100">
        <f>INT($B41*月額・料率設定表!$P$13/1000)</f>
        <v>8176</v>
      </c>
      <c r="N41" s="103">
        <f t="shared" si="5"/>
        <v>10360</v>
      </c>
      <c r="O41" s="102">
        <f>月額・料率設定表!G50</f>
        <v>18536</v>
      </c>
      <c r="P41" s="100">
        <f>INT($B41*月額・料率設定表!$R$13/1000)</f>
        <v>425</v>
      </c>
      <c r="Q41" s="103">
        <f t="shared" si="6"/>
        <v>543</v>
      </c>
      <c r="R41" s="101">
        <f>月額・料率設定表!E50</f>
        <v>968</v>
      </c>
      <c r="S41" s="141">
        <f t="shared" si="0"/>
        <v>5040</v>
      </c>
      <c r="T41" s="96">
        <f t="shared" si="7"/>
        <v>5040</v>
      </c>
      <c r="U41" s="104">
        <f>月額・料率設定表!H50</f>
        <v>10080</v>
      </c>
      <c r="V41" s="48"/>
      <c r="W41" s="52"/>
    </row>
    <row r="42" spans="1:23" s="51" customFormat="1" ht="19.399999999999999" customHeight="1" x14ac:dyDescent="0.2">
      <c r="A42" s="94">
        <v>33</v>
      </c>
      <c r="B42" s="95">
        <f>月額・料率設定表!B51</f>
        <v>590000</v>
      </c>
      <c r="C42" s="96">
        <f t="shared" si="1"/>
        <v>19670</v>
      </c>
      <c r="D42" s="96">
        <v>575000</v>
      </c>
      <c r="E42" s="121" t="s">
        <v>33</v>
      </c>
      <c r="F42" s="95">
        <v>605000</v>
      </c>
      <c r="G42" s="100">
        <f>INT($B42*月額・料率設定表!$L$13/1000)</f>
        <v>15635</v>
      </c>
      <c r="H42" s="101">
        <f t="shared" si="2"/>
        <v>19765</v>
      </c>
      <c r="I42" s="102">
        <f>月額・料率設定表!C51</f>
        <v>35400</v>
      </c>
      <c r="J42" s="100">
        <f t="shared" si="3"/>
        <v>6573</v>
      </c>
      <c r="K42" s="103">
        <f t="shared" si="4"/>
        <v>8278</v>
      </c>
      <c r="L42" s="102">
        <f>月額・料率設定表!F51</f>
        <v>14851</v>
      </c>
      <c r="M42" s="100">
        <f>INT($B42*月額・料率設定表!$P$13/1000)</f>
        <v>8614</v>
      </c>
      <c r="N42" s="103">
        <f t="shared" si="5"/>
        <v>10915</v>
      </c>
      <c r="O42" s="102">
        <f>月額・料率設定表!G51</f>
        <v>19529</v>
      </c>
      <c r="P42" s="100">
        <f>INT($B42*月額・料率設定表!$R$13/1000)</f>
        <v>448</v>
      </c>
      <c r="Q42" s="103">
        <f t="shared" si="6"/>
        <v>572</v>
      </c>
      <c r="R42" s="101">
        <f>月額・料率設定表!E51</f>
        <v>1020</v>
      </c>
      <c r="S42" s="141">
        <f t="shared" si="0"/>
        <v>5310</v>
      </c>
      <c r="T42" s="96">
        <f t="shared" si="7"/>
        <v>5310</v>
      </c>
      <c r="U42" s="104">
        <f>月額・料率設定表!H51</f>
        <v>10620</v>
      </c>
      <c r="V42" s="48"/>
      <c r="W42" s="52"/>
    </row>
    <row r="43" spans="1:23" s="51" customFormat="1" ht="19.399999999999999" customHeight="1" x14ac:dyDescent="0.2">
      <c r="A43" s="94">
        <v>34</v>
      </c>
      <c r="B43" s="95">
        <f>月額・料率設定表!B52</f>
        <v>620000</v>
      </c>
      <c r="C43" s="96">
        <f t="shared" si="1"/>
        <v>20670</v>
      </c>
      <c r="D43" s="122">
        <v>605000</v>
      </c>
      <c r="E43" s="98" t="s">
        <v>33</v>
      </c>
      <c r="F43" s="123">
        <v>635000</v>
      </c>
      <c r="G43" s="100">
        <f>INT($B43*月額・料率設定表!$L$13/1000)</f>
        <v>16430</v>
      </c>
      <c r="H43" s="101">
        <f t="shared" si="2"/>
        <v>20770</v>
      </c>
      <c r="I43" s="102">
        <f>月額・料率設定表!C52</f>
        <v>37200</v>
      </c>
      <c r="J43" s="100">
        <f t="shared" si="3"/>
        <v>6907</v>
      </c>
      <c r="K43" s="103">
        <f t="shared" si="4"/>
        <v>8699</v>
      </c>
      <c r="L43" s="102">
        <f>月額・料率設定表!F52</f>
        <v>15606</v>
      </c>
      <c r="M43" s="100">
        <f>INT($B43*月額・料率設定表!$P$13/1000)</f>
        <v>9052</v>
      </c>
      <c r="N43" s="103">
        <f t="shared" si="5"/>
        <v>11470</v>
      </c>
      <c r="O43" s="102">
        <f>月額・料率設定表!G52</f>
        <v>20522</v>
      </c>
      <c r="P43" s="100">
        <f>INT($B43*月額・料率設定表!$R$13/1000)</f>
        <v>471</v>
      </c>
      <c r="Q43" s="103">
        <f t="shared" si="6"/>
        <v>601</v>
      </c>
      <c r="R43" s="101">
        <f>月額・料率設定表!E52</f>
        <v>1072</v>
      </c>
      <c r="S43" s="141">
        <f t="shared" si="0"/>
        <v>5580</v>
      </c>
      <c r="T43" s="96">
        <f t="shared" si="7"/>
        <v>5580</v>
      </c>
      <c r="U43" s="104">
        <f>月額・料率設定表!H52</f>
        <v>11160</v>
      </c>
      <c r="V43" s="48"/>
      <c r="W43" s="52"/>
    </row>
    <row r="44" spans="1:23" s="51" customFormat="1" ht="19.399999999999999" customHeight="1" thickBot="1" x14ac:dyDescent="0.25">
      <c r="A44" s="109">
        <v>35</v>
      </c>
      <c r="B44" s="110">
        <f>月額・料率設定表!B53</f>
        <v>650000</v>
      </c>
      <c r="C44" s="111">
        <f t="shared" si="1"/>
        <v>21670</v>
      </c>
      <c r="D44" s="119">
        <v>635000</v>
      </c>
      <c r="E44" s="113" t="s">
        <v>33</v>
      </c>
      <c r="F44" s="124">
        <v>665000</v>
      </c>
      <c r="G44" s="115">
        <f>INT($B44*月額・料率設定表!$L$13/1000)</f>
        <v>17225</v>
      </c>
      <c r="H44" s="116">
        <f t="shared" si="2"/>
        <v>21775</v>
      </c>
      <c r="I44" s="117">
        <f>月額・料率設定表!C53</f>
        <v>39000</v>
      </c>
      <c r="J44" s="115">
        <f t="shared" si="3"/>
        <v>7241</v>
      </c>
      <c r="K44" s="118">
        <f t="shared" si="4"/>
        <v>9120</v>
      </c>
      <c r="L44" s="117">
        <f>月額・料率設定表!F53</f>
        <v>16361</v>
      </c>
      <c r="M44" s="115">
        <f>INT($B44*月額・料率設定表!$P$13/1000)</f>
        <v>9490</v>
      </c>
      <c r="N44" s="118">
        <f t="shared" si="5"/>
        <v>12025</v>
      </c>
      <c r="O44" s="117">
        <f>月額・料率設定表!G53</f>
        <v>21515</v>
      </c>
      <c r="P44" s="115">
        <f>INT($B44*月額・料率設定表!$R$13/1000)</f>
        <v>494</v>
      </c>
      <c r="Q44" s="118">
        <f t="shared" si="6"/>
        <v>630</v>
      </c>
      <c r="R44" s="116">
        <f>月額・料率設定表!E53</f>
        <v>1124</v>
      </c>
      <c r="S44" s="133">
        <f t="shared" si="0"/>
        <v>5850</v>
      </c>
      <c r="T44" s="119">
        <f t="shared" si="7"/>
        <v>5850</v>
      </c>
      <c r="U44" s="120">
        <f>月額・料率設定表!H53</f>
        <v>11700</v>
      </c>
      <c r="V44" s="56"/>
      <c r="W44" s="54"/>
    </row>
    <row r="45" spans="1:23" s="51" customFormat="1" ht="19.399999999999999" customHeight="1" x14ac:dyDescent="0.2">
      <c r="A45" s="94">
        <v>36</v>
      </c>
      <c r="B45" s="95">
        <f>月額・料率設定表!B54</f>
        <v>680000</v>
      </c>
      <c r="C45" s="96">
        <f t="shared" si="1"/>
        <v>22670</v>
      </c>
      <c r="D45" s="96">
        <v>665000</v>
      </c>
      <c r="E45" s="121" t="s">
        <v>33</v>
      </c>
      <c r="F45" s="95">
        <v>695000</v>
      </c>
      <c r="G45" s="100">
        <f>INT($B45*月額・料率設定表!$L$13/1000)</f>
        <v>18020</v>
      </c>
      <c r="H45" s="101">
        <f t="shared" si="2"/>
        <v>22780</v>
      </c>
      <c r="I45" s="102">
        <f>月額・料率設定表!C54</f>
        <v>40800</v>
      </c>
      <c r="J45" s="100">
        <f t="shared" si="3"/>
        <v>7576</v>
      </c>
      <c r="K45" s="103">
        <f t="shared" si="4"/>
        <v>9540</v>
      </c>
      <c r="L45" s="102">
        <f>月額・料率設定表!F54</f>
        <v>17116</v>
      </c>
      <c r="M45" s="100">
        <f>INT($B45*月額・料率設定表!$P$13/1000)</f>
        <v>9928</v>
      </c>
      <c r="N45" s="103">
        <f t="shared" si="5"/>
        <v>12580</v>
      </c>
      <c r="O45" s="102">
        <f>月額・料率設定表!G54</f>
        <v>22508</v>
      </c>
      <c r="P45" s="100">
        <f>INT($B45*月額・料率設定表!$R$13/1000)</f>
        <v>516</v>
      </c>
      <c r="Q45" s="103">
        <f t="shared" si="6"/>
        <v>660</v>
      </c>
      <c r="R45" s="101">
        <f>月額・料率設定表!E54</f>
        <v>1176</v>
      </c>
      <c r="S45" s="141">
        <f t="shared" si="0"/>
        <v>6120</v>
      </c>
      <c r="T45" s="96">
        <f t="shared" si="7"/>
        <v>6120</v>
      </c>
      <c r="U45" s="104">
        <f>月額・料率設定表!H54</f>
        <v>12240</v>
      </c>
      <c r="V45" s="48"/>
      <c r="W45" s="52"/>
    </row>
    <row r="46" spans="1:23" s="51" customFormat="1" ht="19.399999999999999" customHeight="1" x14ac:dyDescent="0.2">
      <c r="A46" s="94">
        <v>37</v>
      </c>
      <c r="B46" s="95">
        <f>月額・料率設定表!B55</f>
        <v>710000</v>
      </c>
      <c r="C46" s="96">
        <f t="shared" si="1"/>
        <v>23670</v>
      </c>
      <c r="D46" s="96">
        <v>695000</v>
      </c>
      <c r="E46" s="121" t="s">
        <v>33</v>
      </c>
      <c r="F46" s="95">
        <v>730000</v>
      </c>
      <c r="G46" s="100">
        <f>INT($B46*月額・料率設定表!$L$13/1000)</f>
        <v>18815</v>
      </c>
      <c r="H46" s="101">
        <f t="shared" si="2"/>
        <v>23785</v>
      </c>
      <c r="I46" s="102">
        <f>月額・料率設定表!C55</f>
        <v>42600</v>
      </c>
      <c r="J46" s="100">
        <f t="shared" si="3"/>
        <v>7910</v>
      </c>
      <c r="K46" s="103">
        <f t="shared" si="4"/>
        <v>9961</v>
      </c>
      <c r="L46" s="102">
        <f>月額・料率設定表!F55</f>
        <v>17871</v>
      </c>
      <c r="M46" s="100">
        <f>INT($B46*月額・料率設定表!$P$13/1000)</f>
        <v>10366</v>
      </c>
      <c r="N46" s="103">
        <f t="shared" si="5"/>
        <v>13135</v>
      </c>
      <c r="O46" s="102">
        <f>月額・料率設定表!G55</f>
        <v>23501</v>
      </c>
      <c r="P46" s="100">
        <f>INT($B46*月額・料率設定表!$R$13/1000)</f>
        <v>539</v>
      </c>
      <c r="Q46" s="103">
        <f t="shared" si="6"/>
        <v>689</v>
      </c>
      <c r="R46" s="101">
        <f>月額・料率設定表!E55</f>
        <v>1228</v>
      </c>
      <c r="S46" s="141">
        <f t="shared" si="0"/>
        <v>6390</v>
      </c>
      <c r="T46" s="96">
        <f t="shared" si="7"/>
        <v>6390</v>
      </c>
      <c r="U46" s="104">
        <f>月額・料率設定表!H55</f>
        <v>12780</v>
      </c>
      <c r="V46" s="48"/>
      <c r="W46" s="52"/>
    </row>
    <row r="47" spans="1:23" s="51" customFormat="1" ht="19.399999999999999" customHeight="1" x14ac:dyDescent="0.2">
      <c r="A47" s="94">
        <v>38</v>
      </c>
      <c r="B47" s="95">
        <f>月額・料率設定表!B56</f>
        <v>750000</v>
      </c>
      <c r="C47" s="96">
        <f t="shared" si="1"/>
        <v>25000</v>
      </c>
      <c r="D47" s="96">
        <v>730000</v>
      </c>
      <c r="E47" s="121" t="s">
        <v>33</v>
      </c>
      <c r="F47" s="95">
        <v>770000</v>
      </c>
      <c r="G47" s="100">
        <f>INT($B47*月額・料率設定表!$L$13/1000)</f>
        <v>19875</v>
      </c>
      <c r="H47" s="101">
        <f t="shared" si="2"/>
        <v>25125</v>
      </c>
      <c r="I47" s="102">
        <f>月額・料率設定表!C56</f>
        <v>45000</v>
      </c>
      <c r="J47" s="100">
        <f t="shared" si="3"/>
        <v>8355</v>
      </c>
      <c r="K47" s="103">
        <f t="shared" si="4"/>
        <v>10523</v>
      </c>
      <c r="L47" s="102">
        <f>月額・料率設定表!F56</f>
        <v>18878</v>
      </c>
      <c r="M47" s="100">
        <f>INT($B47*月額・料率設定表!$P$13/1000)</f>
        <v>10950</v>
      </c>
      <c r="N47" s="103">
        <f t="shared" si="5"/>
        <v>13875</v>
      </c>
      <c r="O47" s="102">
        <f>月額・料率設定表!G56</f>
        <v>24825</v>
      </c>
      <c r="P47" s="100">
        <f>INT($B47*月額・料率設定表!$R$13/1000)</f>
        <v>570</v>
      </c>
      <c r="Q47" s="103">
        <f t="shared" si="6"/>
        <v>727</v>
      </c>
      <c r="R47" s="101">
        <f>月額・料率設定表!E56</f>
        <v>1297</v>
      </c>
      <c r="S47" s="141">
        <f t="shared" si="0"/>
        <v>6750</v>
      </c>
      <c r="T47" s="96">
        <f t="shared" si="7"/>
        <v>6750</v>
      </c>
      <c r="U47" s="104">
        <f>月額・料率設定表!H56</f>
        <v>13500</v>
      </c>
      <c r="V47" s="48"/>
      <c r="W47" s="52"/>
    </row>
    <row r="48" spans="1:23" s="51" customFormat="1" ht="19.399999999999999" customHeight="1" thickBot="1" x14ac:dyDescent="0.25">
      <c r="A48" s="94">
        <v>39</v>
      </c>
      <c r="B48" s="125">
        <f>月額・料率設定表!B57</f>
        <v>790000</v>
      </c>
      <c r="C48" s="126">
        <f t="shared" si="1"/>
        <v>26330</v>
      </c>
      <c r="D48" s="122">
        <v>770000</v>
      </c>
      <c r="E48" s="127" t="s">
        <v>33</v>
      </c>
      <c r="F48" s="123">
        <v>810000</v>
      </c>
      <c r="G48" s="128">
        <f>INT($B48*月額・料率設定表!$L$13/1000)</f>
        <v>20935</v>
      </c>
      <c r="H48" s="129">
        <f t="shared" si="2"/>
        <v>26465</v>
      </c>
      <c r="I48" s="130">
        <f>月額・料率設定表!C57</f>
        <v>47400</v>
      </c>
      <c r="J48" s="100">
        <f t="shared" si="3"/>
        <v>8801</v>
      </c>
      <c r="K48" s="103">
        <f t="shared" si="4"/>
        <v>11084</v>
      </c>
      <c r="L48" s="102">
        <f>月額・料率設定表!F57</f>
        <v>19885</v>
      </c>
      <c r="M48" s="100">
        <f>INT($B48*月額・料率設定表!$P$13/1000)</f>
        <v>11534</v>
      </c>
      <c r="N48" s="103">
        <f t="shared" si="5"/>
        <v>14615</v>
      </c>
      <c r="O48" s="102">
        <f>月額・料率設定表!G57</f>
        <v>26149</v>
      </c>
      <c r="P48" s="100">
        <f>INT($B48*月額・料率設定表!$R$13/1000)</f>
        <v>600</v>
      </c>
      <c r="Q48" s="103">
        <f t="shared" si="6"/>
        <v>766</v>
      </c>
      <c r="R48" s="101">
        <f>月額・料率設定表!E57</f>
        <v>1366</v>
      </c>
      <c r="S48" s="125">
        <f t="shared" si="0"/>
        <v>7110</v>
      </c>
      <c r="T48" s="126">
        <f t="shared" si="7"/>
        <v>7110</v>
      </c>
      <c r="U48" s="132">
        <f>月額・料率設定表!H57</f>
        <v>14220</v>
      </c>
      <c r="V48" s="56"/>
      <c r="W48" s="54"/>
    </row>
    <row r="49" spans="1:23" ht="19.399999999999999" customHeight="1" thickBot="1" x14ac:dyDescent="0.25">
      <c r="A49" s="162">
        <v>40</v>
      </c>
      <c r="B49" s="133">
        <f>月額・料率設定表!B58</f>
        <v>830000</v>
      </c>
      <c r="C49" s="119">
        <f t="shared" si="1"/>
        <v>27670</v>
      </c>
      <c r="D49" s="119">
        <v>810000</v>
      </c>
      <c r="E49" s="113" t="s">
        <v>33</v>
      </c>
      <c r="F49" s="124">
        <v>855000</v>
      </c>
      <c r="G49" s="115">
        <f>INT($B49*月額・料率設定表!$L$13/1000)</f>
        <v>21995</v>
      </c>
      <c r="H49" s="116">
        <f t="shared" ref="H49:H56" si="8">I49-G49</f>
        <v>27805</v>
      </c>
      <c r="I49" s="117">
        <f>月額・料率設定表!C58</f>
        <v>49800</v>
      </c>
      <c r="J49" s="115">
        <f t="shared" si="3"/>
        <v>9247</v>
      </c>
      <c r="K49" s="118">
        <f t="shared" si="4"/>
        <v>11645</v>
      </c>
      <c r="L49" s="117">
        <f>月額・料率設定表!F58</f>
        <v>20892</v>
      </c>
      <c r="M49" s="115">
        <f>INT($B49*月額・料率設定表!$P$13/1000)</f>
        <v>12118</v>
      </c>
      <c r="N49" s="118">
        <f t="shared" si="5"/>
        <v>15355</v>
      </c>
      <c r="O49" s="117">
        <f>月額・料率設定表!G58</f>
        <v>27473</v>
      </c>
      <c r="P49" s="115">
        <f>INT($B49*月額・料率設定表!$R$13/1000)</f>
        <v>630</v>
      </c>
      <c r="Q49" s="118">
        <f t="shared" si="6"/>
        <v>805</v>
      </c>
      <c r="R49" s="116">
        <f>月額・料率設定表!E58</f>
        <v>1435</v>
      </c>
      <c r="S49" s="133">
        <f t="shared" ref="S49:S56" si="9">INT(U49/2)</f>
        <v>7470</v>
      </c>
      <c r="T49" s="119">
        <f t="shared" ref="T49:T56" si="10">U49-S49</f>
        <v>7470</v>
      </c>
      <c r="U49" s="120">
        <f>月額・料率設定表!H58</f>
        <v>14940</v>
      </c>
      <c r="V49" s="57"/>
      <c r="W49" s="57"/>
    </row>
    <row r="50" spans="1:23" ht="19.399999999999999" customHeight="1" x14ac:dyDescent="0.2">
      <c r="A50" s="94">
        <v>41</v>
      </c>
      <c r="B50" s="134">
        <f>月額・料率設定表!B59</f>
        <v>880000</v>
      </c>
      <c r="C50" s="135">
        <f t="shared" si="1"/>
        <v>29330</v>
      </c>
      <c r="D50" s="96">
        <v>855000</v>
      </c>
      <c r="E50" s="121" t="s">
        <v>33</v>
      </c>
      <c r="F50" s="95">
        <v>905000</v>
      </c>
      <c r="G50" s="136">
        <f>INT($B50*月額・料率設定表!$L$13/1000)</f>
        <v>23320</v>
      </c>
      <c r="H50" s="137">
        <f t="shared" si="8"/>
        <v>29480</v>
      </c>
      <c r="I50" s="102">
        <f>月額・料率設定表!C59</f>
        <v>52800</v>
      </c>
      <c r="J50" s="100">
        <f t="shared" si="3"/>
        <v>9804</v>
      </c>
      <c r="K50" s="103">
        <f t="shared" si="4"/>
        <v>12346</v>
      </c>
      <c r="L50" s="102">
        <f>月額・料率設定表!F59</f>
        <v>22150</v>
      </c>
      <c r="M50" s="100">
        <f>INT($B50*月額・料率設定表!$P$13/1000)</f>
        <v>12848</v>
      </c>
      <c r="N50" s="103">
        <f t="shared" si="5"/>
        <v>16280</v>
      </c>
      <c r="O50" s="102">
        <f>月額・料率設定表!G59</f>
        <v>29128</v>
      </c>
      <c r="P50" s="100">
        <f>INT($B50*月額・料率設定表!$R$13/1000)</f>
        <v>668</v>
      </c>
      <c r="Q50" s="103">
        <f t="shared" si="6"/>
        <v>854</v>
      </c>
      <c r="R50" s="101">
        <f>月額・料率設定表!E59</f>
        <v>1522</v>
      </c>
      <c r="S50" s="134">
        <f t="shared" si="9"/>
        <v>7920</v>
      </c>
      <c r="T50" s="135">
        <f t="shared" si="10"/>
        <v>7920</v>
      </c>
      <c r="U50" s="138">
        <f>月額・料率設定表!H59</f>
        <v>15840</v>
      </c>
    </row>
    <row r="51" spans="1:23" ht="19.399999999999999" customHeight="1" x14ac:dyDescent="0.2">
      <c r="A51" s="94">
        <v>42</v>
      </c>
      <c r="B51" s="125">
        <f>月額・料率設定表!B60</f>
        <v>930000</v>
      </c>
      <c r="C51" s="126">
        <f t="shared" si="1"/>
        <v>31000</v>
      </c>
      <c r="D51" s="96">
        <v>905000</v>
      </c>
      <c r="E51" s="106" t="s">
        <v>33</v>
      </c>
      <c r="F51" s="95">
        <v>955000</v>
      </c>
      <c r="G51" s="128">
        <f>INT($B51*月額・料率設定表!$L$13/1000)</f>
        <v>24645</v>
      </c>
      <c r="H51" s="129">
        <f t="shared" si="8"/>
        <v>31155</v>
      </c>
      <c r="I51" s="130">
        <f>月額・料率設定表!C60</f>
        <v>55800</v>
      </c>
      <c r="J51" s="100">
        <f t="shared" si="3"/>
        <v>10361</v>
      </c>
      <c r="K51" s="103">
        <f t="shared" si="4"/>
        <v>13048</v>
      </c>
      <c r="L51" s="102">
        <f>月額・料率設定表!F60</f>
        <v>23409</v>
      </c>
      <c r="M51" s="100">
        <f>INT($B51*月額・料率設定表!$P$13/1000)</f>
        <v>13578</v>
      </c>
      <c r="N51" s="103">
        <f t="shared" si="5"/>
        <v>17205</v>
      </c>
      <c r="O51" s="102">
        <f>月額・料率設定表!G60</f>
        <v>30783</v>
      </c>
      <c r="P51" s="100">
        <f>INT($B51*月額・料率設定表!$R$13/1000)</f>
        <v>706</v>
      </c>
      <c r="Q51" s="103">
        <f t="shared" si="6"/>
        <v>902</v>
      </c>
      <c r="R51" s="101">
        <f>月額・料率設定表!E60</f>
        <v>1608</v>
      </c>
      <c r="S51" s="125">
        <f t="shared" si="9"/>
        <v>8370</v>
      </c>
      <c r="T51" s="126">
        <f t="shared" si="10"/>
        <v>8370</v>
      </c>
      <c r="U51" s="132">
        <f>月額・料率設定表!H60</f>
        <v>16740</v>
      </c>
    </row>
    <row r="52" spans="1:23" ht="19.399999999999999" customHeight="1" x14ac:dyDescent="0.2">
      <c r="A52" s="94">
        <v>43</v>
      </c>
      <c r="B52" s="125">
        <f>月額・料率設定表!B61</f>
        <v>980000</v>
      </c>
      <c r="C52" s="126">
        <f t="shared" si="1"/>
        <v>32670</v>
      </c>
      <c r="D52" s="126">
        <v>955000</v>
      </c>
      <c r="E52" s="106" t="s">
        <v>33</v>
      </c>
      <c r="F52" s="131">
        <v>1005000</v>
      </c>
      <c r="G52" s="128">
        <f>INT($B52*月額・料率設定表!$L$13/1000)</f>
        <v>25970</v>
      </c>
      <c r="H52" s="129">
        <f t="shared" si="8"/>
        <v>32830</v>
      </c>
      <c r="I52" s="130">
        <f>月額・料率設定表!C61</f>
        <v>58800</v>
      </c>
      <c r="J52" s="100">
        <f t="shared" si="3"/>
        <v>10918</v>
      </c>
      <c r="K52" s="103">
        <f t="shared" si="4"/>
        <v>13749</v>
      </c>
      <c r="L52" s="102">
        <f>月額・料率設定表!F61</f>
        <v>24667</v>
      </c>
      <c r="M52" s="100">
        <f>INT($B52*月額・料率設定表!$P$13/1000)</f>
        <v>14308</v>
      </c>
      <c r="N52" s="103">
        <f t="shared" si="5"/>
        <v>18130</v>
      </c>
      <c r="O52" s="102">
        <f>月額・料率設定表!G61</f>
        <v>32438</v>
      </c>
      <c r="P52" s="100">
        <f>INT($B52*月額・料率設定表!$R$13/1000)</f>
        <v>744</v>
      </c>
      <c r="Q52" s="103">
        <f t="shared" si="6"/>
        <v>951</v>
      </c>
      <c r="R52" s="101">
        <f>月額・料率設定表!E61</f>
        <v>1695</v>
      </c>
      <c r="S52" s="125">
        <f t="shared" si="9"/>
        <v>8820</v>
      </c>
      <c r="T52" s="126">
        <f t="shared" si="10"/>
        <v>8820</v>
      </c>
      <c r="U52" s="132">
        <f>月額・料率設定表!H61</f>
        <v>17640</v>
      </c>
    </row>
    <row r="53" spans="1:23" ht="19.399999999999999" customHeight="1" x14ac:dyDescent="0.2">
      <c r="A53" s="94">
        <v>44</v>
      </c>
      <c r="B53" s="95">
        <f>月額・料率設定表!B62</f>
        <v>1030000</v>
      </c>
      <c r="C53" s="96">
        <f t="shared" si="1"/>
        <v>34330</v>
      </c>
      <c r="D53" s="139">
        <v>1005000</v>
      </c>
      <c r="E53" s="98" t="s">
        <v>33</v>
      </c>
      <c r="F53" s="140">
        <v>1055000</v>
      </c>
      <c r="G53" s="100">
        <f>INT($B53*月額・料率設定表!$L$13/1000)</f>
        <v>27295</v>
      </c>
      <c r="H53" s="101">
        <f t="shared" si="8"/>
        <v>34505</v>
      </c>
      <c r="I53" s="102">
        <f>月額・料率設定表!C62</f>
        <v>61800</v>
      </c>
      <c r="J53" s="100">
        <f t="shared" si="3"/>
        <v>11475</v>
      </c>
      <c r="K53" s="103">
        <f t="shared" si="4"/>
        <v>14451</v>
      </c>
      <c r="L53" s="102">
        <f>月額・料率設定表!F62</f>
        <v>25926</v>
      </c>
      <c r="M53" s="100">
        <f>INT($B53*月額・料率設定表!$P$13/1000)</f>
        <v>15038</v>
      </c>
      <c r="N53" s="103">
        <f t="shared" si="5"/>
        <v>19055</v>
      </c>
      <c r="O53" s="102">
        <f>月額・料率設定表!G62</f>
        <v>34093</v>
      </c>
      <c r="P53" s="100">
        <f>INT($B53*月額・料率設定表!$R$13/1000)</f>
        <v>782</v>
      </c>
      <c r="Q53" s="103">
        <f t="shared" si="6"/>
        <v>999</v>
      </c>
      <c r="R53" s="101">
        <f>月額・料率設定表!E62</f>
        <v>1781</v>
      </c>
      <c r="S53" s="141">
        <f t="shared" si="9"/>
        <v>9270</v>
      </c>
      <c r="T53" s="96">
        <f t="shared" si="10"/>
        <v>9270</v>
      </c>
      <c r="U53" s="104">
        <f>月額・料率設定表!H62</f>
        <v>18540</v>
      </c>
    </row>
    <row r="54" spans="1:23" ht="19.399999999999999" customHeight="1" thickBot="1" x14ac:dyDescent="0.25">
      <c r="A54" s="162">
        <v>45</v>
      </c>
      <c r="B54" s="133">
        <f>月額・料率設定表!B63</f>
        <v>1090000</v>
      </c>
      <c r="C54" s="119">
        <f t="shared" si="1"/>
        <v>36330</v>
      </c>
      <c r="D54" s="119">
        <v>1055000</v>
      </c>
      <c r="E54" s="113" t="s">
        <v>33</v>
      </c>
      <c r="F54" s="124">
        <v>1115000</v>
      </c>
      <c r="G54" s="115">
        <f>INT($B54*月額・料率設定表!$L$13/1000)</f>
        <v>28885</v>
      </c>
      <c r="H54" s="116">
        <f t="shared" si="8"/>
        <v>36515</v>
      </c>
      <c r="I54" s="117">
        <f>月額・料率設定表!C63</f>
        <v>65400</v>
      </c>
      <c r="J54" s="115">
        <f t="shared" si="3"/>
        <v>12143</v>
      </c>
      <c r="K54" s="118">
        <f t="shared" si="4"/>
        <v>15293</v>
      </c>
      <c r="L54" s="117">
        <f>月額・料率設定表!F63</f>
        <v>27436</v>
      </c>
      <c r="M54" s="115">
        <f>INT($B54*月額・料率設定表!$P$13/1000)</f>
        <v>15914</v>
      </c>
      <c r="N54" s="118">
        <f t="shared" si="5"/>
        <v>20165</v>
      </c>
      <c r="O54" s="117">
        <f>月額・料率設定表!G63</f>
        <v>36079</v>
      </c>
      <c r="P54" s="115">
        <f>INT($B54*月額・料率設定表!$R$13/1000)</f>
        <v>828</v>
      </c>
      <c r="Q54" s="118">
        <f t="shared" si="6"/>
        <v>1057</v>
      </c>
      <c r="R54" s="116">
        <f>月額・料率設定表!E63</f>
        <v>1885</v>
      </c>
      <c r="S54" s="133">
        <f t="shared" si="9"/>
        <v>9810</v>
      </c>
      <c r="T54" s="119">
        <f t="shared" si="10"/>
        <v>9810</v>
      </c>
      <c r="U54" s="120">
        <f>月額・料率設定表!H63</f>
        <v>19620</v>
      </c>
    </row>
    <row r="55" spans="1:23" ht="19.399999999999999" customHeight="1" x14ac:dyDescent="0.2">
      <c r="A55" s="94">
        <v>46</v>
      </c>
      <c r="B55" s="141">
        <f>月額・料率設定表!B64</f>
        <v>1150000</v>
      </c>
      <c r="C55" s="96">
        <f t="shared" si="1"/>
        <v>38330</v>
      </c>
      <c r="D55" s="96">
        <v>1115000</v>
      </c>
      <c r="E55" s="121" t="s">
        <v>33</v>
      </c>
      <c r="F55" s="95">
        <v>1175000</v>
      </c>
      <c r="G55" s="100">
        <f>INT($B55*月額・料率設定表!$L$13/1000)</f>
        <v>30475</v>
      </c>
      <c r="H55" s="101">
        <f t="shared" si="8"/>
        <v>38525</v>
      </c>
      <c r="I55" s="102">
        <f>月額・料率設定表!C64</f>
        <v>69000</v>
      </c>
      <c r="J55" s="100">
        <f t="shared" si="3"/>
        <v>12811</v>
      </c>
      <c r="K55" s="103">
        <f t="shared" si="4"/>
        <v>16135</v>
      </c>
      <c r="L55" s="102">
        <f>月額・料率設定表!F64</f>
        <v>28946</v>
      </c>
      <c r="M55" s="100">
        <f>INT($B55*月額・料率設定表!$P$13/1000)</f>
        <v>16790</v>
      </c>
      <c r="N55" s="103">
        <f t="shared" si="5"/>
        <v>21275</v>
      </c>
      <c r="O55" s="102">
        <f>月額・料率設定表!G64</f>
        <v>38065</v>
      </c>
      <c r="P55" s="100">
        <f>INT($B55*月額・料率設定表!$R$13/1000)</f>
        <v>874</v>
      </c>
      <c r="Q55" s="103">
        <f t="shared" si="6"/>
        <v>1115</v>
      </c>
      <c r="R55" s="101">
        <f>月額・料率設定表!E64</f>
        <v>1989</v>
      </c>
      <c r="S55" s="141">
        <f t="shared" si="9"/>
        <v>10350</v>
      </c>
      <c r="T55" s="96">
        <f t="shared" si="10"/>
        <v>10350</v>
      </c>
      <c r="U55" s="104">
        <f>月額・料率設定表!H64</f>
        <v>20700</v>
      </c>
    </row>
    <row r="56" spans="1:23" ht="18.75" customHeight="1" x14ac:dyDescent="0.2">
      <c r="A56" s="94">
        <v>47</v>
      </c>
      <c r="B56" s="125">
        <f>月額・料率設定表!B65</f>
        <v>1210000</v>
      </c>
      <c r="C56" s="126">
        <f t="shared" si="1"/>
        <v>40330</v>
      </c>
      <c r="D56" s="126">
        <v>1175000</v>
      </c>
      <c r="E56" s="106" t="s">
        <v>33</v>
      </c>
      <c r="F56" s="155">
        <v>1235000</v>
      </c>
      <c r="G56" s="128">
        <f>INT($B56*月額・料率設定表!$L$13/1000)</f>
        <v>32065</v>
      </c>
      <c r="H56" s="129">
        <f t="shared" si="8"/>
        <v>40535</v>
      </c>
      <c r="I56" s="130">
        <f>月額・料率設定表!C65</f>
        <v>72600</v>
      </c>
      <c r="J56" s="128">
        <f t="shared" si="3"/>
        <v>13480</v>
      </c>
      <c r="K56" s="161">
        <f t="shared" si="4"/>
        <v>16976</v>
      </c>
      <c r="L56" s="130">
        <f>月額・料率設定表!F65</f>
        <v>30456</v>
      </c>
      <c r="M56" s="128">
        <f>INT($B56*月額・料率設定表!$P$13/1000)</f>
        <v>17666</v>
      </c>
      <c r="N56" s="161">
        <f t="shared" si="5"/>
        <v>22385</v>
      </c>
      <c r="O56" s="130">
        <f>月額・料率設定表!G65</f>
        <v>40051</v>
      </c>
      <c r="P56" s="128">
        <f>INT($B56*月額・料率設定表!$R$13/1000)</f>
        <v>919</v>
      </c>
      <c r="Q56" s="161">
        <f t="shared" si="6"/>
        <v>1174</v>
      </c>
      <c r="R56" s="129">
        <f>月額・料率設定表!E65</f>
        <v>2093</v>
      </c>
      <c r="S56" s="125">
        <f t="shared" si="9"/>
        <v>10890</v>
      </c>
      <c r="T56" s="126">
        <f t="shared" si="10"/>
        <v>10890</v>
      </c>
      <c r="U56" s="132">
        <f>月額・料率設定表!H65</f>
        <v>21780</v>
      </c>
    </row>
    <row r="57" spans="1:23" ht="18.75" customHeight="1" x14ac:dyDescent="0.2">
      <c r="A57" s="94">
        <v>48</v>
      </c>
      <c r="B57" s="125">
        <f>月額・料率設定表!B66</f>
        <v>1270000</v>
      </c>
      <c r="C57" s="126">
        <f t="shared" si="1"/>
        <v>42330</v>
      </c>
      <c r="D57" s="126">
        <v>1235000</v>
      </c>
      <c r="E57" s="106" t="s">
        <v>33</v>
      </c>
      <c r="F57" s="155">
        <v>1295000</v>
      </c>
      <c r="G57" s="128">
        <f>INT($B57*月額・料率設定表!$L$13/1000)</f>
        <v>33655</v>
      </c>
      <c r="H57" s="129">
        <f>I57-G57</f>
        <v>42545</v>
      </c>
      <c r="I57" s="130">
        <f>月額・料率設定表!C66</f>
        <v>76200</v>
      </c>
      <c r="J57" s="128">
        <f>G57-P57-M57</f>
        <v>14148</v>
      </c>
      <c r="K57" s="161">
        <f>L57-J57</f>
        <v>17818</v>
      </c>
      <c r="L57" s="130">
        <f>月額・料率設定表!F66</f>
        <v>31966</v>
      </c>
      <c r="M57" s="128">
        <f>INT($B57*月額・料率設定表!$P$13/1000)</f>
        <v>18542</v>
      </c>
      <c r="N57" s="161">
        <f>O57-M57</f>
        <v>23495</v>
      </c>
      <c r="O57" s="130">
        <f>月額・料率設定表!G66</f>
        <v>42037</v>
      </c>
      <c r="P57" s="128">
        <f>INT($B57*月額・料率設定表!$R$13/1000)</f>
        <v>965</v>
      </c>
      <c r="Q57" s="161">
        <f>R57-P57</f>
        <v>1232</v>
      </c>
      <c r="R57" s="129">
        <f>月額・料率設定表!E66</f>
        <v>2197</v>
      </c>
      <c r="S57" s="125">
        <f>INT(U57/2)</f>
        <v>11430</v>
      </c>
      <c r="T57" s="126">
        <f>U57-S57</f>
        <v>11430</v>
      </c>
      <c r="U57" s="132">
        <f>月額・料率設定表!H66</f>
        <v>22860</v>
      </c>
    </row>
    <row r="58" spans="1:23" ht="18.75" customHeight="1" x14ac:dyDescent="0.2">
      <c r="A58" s="94">
        <v>49</v>
      </c>
      <c r="B58" s="125">
        <f>月額・料率設定表!B67</f>
        <v>1330000</v>
      </c>
      <c r="C58" s="126">
        <f t="shared" si="1"/>
        <v>44330</v>
      </c>
      <c r="D58" s="126">
        <v>1295000</v>
      </c>
      <c r="E58" s="106" t="s">
        <v>33</v>
      </c>
      <c r="F58" s="155">
        <v>1355000</v>
      </c>
      <c r="G58" s="128">
        <f>INT($B58*月額・料率設定表!$L$13/1000)</f>
        <v>35245</v>
      </c>
      <c r="H58" s="129">
        <f>I58-G58</f>
        <v>44555</v>
      </c>
      <c r="I58" s="130">
        <f>月額・料率設定表!C67</f>
        <v>79800</v>
      </c>
      <c r="J58" s="128">
        <f>G58-P58-M58</f>
        <v>14817</v>
      </c>
      <c r="K58" s="161">
        <f>L58-J58</f>
        <v>18660</v>
      </c>
      <c r="L58" s="130">
        <f>月額・料率設定表!F67</f>
        <v>33477</v>
      </c>
      <c r="M58" s="128">
        <f>INT($B58*月額・料率設定表!$P$13/1000)</f>
        <v>19418</v>
      </c>
      <c r="N58" s="161">
        <f>O58-M58</f>
        <v>24605</v>
      </c>
      <c r="O58" s="130">
        <f>月額・料率設定表!G67</f>
        <v>44023</v>
      </c>
      <c r="P58" s="128">
        <f>INT($B58*月額・料率設定表!$R$13/1000)</f>
        <v>1010</v>
      </c>
      <c r="Q58" s="161">
        <f>R58-P58</f>
        <v>1290</v>
      </c>
      <c r="R58" s="129">
        <f>月額・料率設定表!E67</f>
        <v>2300</v>
      </c>
      <c r="S58" s="125">
        <f>INT(U58/2)</f>
        <v>11970</v>
      </c>
      <c r="T58" s="126">
        <f>U58-S58</f>
        <v>11970</v>
      </c>
      <c r="U58" s="132">
        <f>月額・料率設定表!H67</f>
        <v>23940</v>
      </c>
    </row>
    <row r="59" spans="1:23" ht="18.75" customHeight="1" thickBot="1" x14ac:dyDescent="0.25">
      <c r="A59" s="162">
        <v>50</v>
      </c>
      <c r="B59" s="163">
        <f>月額・料率設定表!B68</f>
        <v>1390000</v>
      </c>
      <c r="C59" s="119">
        <f t="shared" si="1"/>
        <v>46330</v>
      </c>
      <c r="D59" s="119">
        <v>1355000</v>
      </c>
      <c r="E59" s="113" t="s">
        <v>33</v>
      </c>
      <c r="F59" s="124"/>
      <c r="G59" s="156">
        <f>INT($B59*月額・料率設定表!$L$13/1000)</f>
        <v>36835</v>
      </c>
      <c r="H59" s="157">
        <f>I59-G59</f>
        <v>46565</v>
      </c>
      <c r="I59" s="158">
        <f>月額・料率設定表!C68</f>
        <v>83400</v>
      </c>
      <c r="J59" s="156">
        <f>G59-P59-M59</f>
        <v>15485</v>
      </c>
      <c r="K59" s="159">
        <f>L59-J59</f>
        <v>19502</v>
      </c>
      <c r="L59" s="158">
        <f>月額・料率設定表!F68</f>
        <v>34987</v>
      </c>
      <c r="M59" s="156">
        <f>INT($B59*月額・料率設定表!$P$13/1000)</f>
        <v>20294</v>
      </c>
      <c r="N59" s="159">
        <f>O59-M59</f>
        <v>25715</v>
      </c>
      <c r="O59" s="158">
        <f>月額・料率設定表!G68</f>
        <v>46009</v>
      </c>
      <c r="P59" s="156">
        <f>INT($B59*月額・料率設定表!$R$13/1000)</f>
        <v>1056</v>
      </c>
      <c r="Q59" s="159">
        <f>R59-P59</f>
        <v>1348</v>
      </c>
      <c r="R59" s="157">
        <f>月額・料率設定表!E68</f>
        <v>2404</v>
      </c>
      <c r="S59" s="165">
        <f>INT(U59/2)</f>
        <v>12510</v>
      </c>
      <c r="T59" s="111">
        <f>U59-S59</f>
        <v>12510</v>
      </c>
      <c r="U59" s="160">
        <f>月額・料率設定表!H68</f>
        <v>25020</v>
      </c>
    </row>
    <row r="60" spans="1:23" ht="15.65" customHeight="1" x14ac:dyDescent="0.2">
      <c r="D60" s="72"/>
      <c r="F60" s="72"/>
    </row>
  </sheetData>
  <mergeCells count="6">
    <mergeCell ref="G8:I8"/>
    <mergeCell ref="J8:L8"/>
    <mergeCell ref="M8:O8"/>
    <mergeCell ref="T7:U7"/>
    <mergeCell ref="S8:U8"/>
    <mergeCell ref="P8:R8"/>
  </mergeCells>
  <phoneticPr fontId="3"/>
  <pageMargins left="0.39370078740157483" right="0.19685039370078741" top="0.98425196850393704" bottom="0.19685039370078741" header="0.74803149606299213" footer="0.23622047244094491"/>
  <pageSetup paperSize="8" scale="90" orientation="portrait" r:id="rId1"/>
  <headerFooter alignWithMargins="0"/>
  <ignoredErrors>
    <ignoredError sqref="B10:U5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E62F-0B61-4471-AC45-277206479532}">
  <dimension ref="A1:Z60"/>
  <sheetViews>
    <sheetView workbookViewId="0">
      <selection activeCell="B5" sqref="B5"/>
    </sheetView>
  </sheetViews>
  <sheetFormatPr defaultColWidth="15.6328125" defaultRowHeight="15.65" customHeight="1" outlineLevelRow="1" outlineLevelCol="1" x14ac:dyDescent="0.2"/>
  <cols>
    <col min="1" max="1" width="5.7265625" style="1" customWidth="1"/>
    <col min="2" max="2" width="11.90625" style="1" customWidth="1"/>
    <col min="3" max="3" width="9" style="1" hidden="1" customWidth="1" outlineLevel="1"/>
    <col min="4" max="4" width="11.08984375" style="1" hidden="1" customWidth="1" outlineLevel="1"/>
    <col min="5" max="5" width="2.08984375" style="1" hidden="1" customWidth="1" outlineLevel="1"/>
    <col min="6" max="6" width="10.7265625" style="1" hidden="1" customWidth="1" outlineLevel="1"/>
    <col min="7" max="9" width="7" style="1" hidden="1" customWidth="1" outlineLevel="1"/>
    <col min="10" max="10" width="10.7265625" style="1" customWidth="1" collapsed="1"/>
    <col min="11" max="11" width="7" style="1" hidden="1" customWidth="1" outlineLevel="1"/>
    <col min="12" max="12" width="7.453125" style="1" hidden="1" customWidth="1" outlineLevel="1"/>
    <col min="13" max="13" width="7" style="1" hidden="1" customWidth="1" outlineLevel="1"/>
    <col min="14" max="14" width="10.7265625" style="1" customWidth="1" collapsed="1"/>
    <col min="15" max="15" width="7.6328125" style="1" hidden="1" customWidth="1" outlineLevel="1"/>
    <col min="16" max="16" width="7" style="1" hidden="1" customWidth="1" outlineLevel="1"/>
    <col min="17" max="17" width="10.7265625" style="1" customWidth="1" collapsed="1"/>
    <col min="18" max="18" width="5.36328125" style="1" hidden="1" customWidth="1" outlineLevel="1"/>
    <col min="19" max="19" width="5.90625" style="1" hidden="1" customWidth="1" outlineLevel="1"/>
    <col min="20" max="20" width="6.08984375" style="1" hidden="1" customWidth="1" outlineLevel="1"/>
    <col min="21" max="22" width="7" style="1" hidden="1" customWidth="1" outlineLevel="1"/>
    <col min="23" max="23" width="10.7265625" style="1" customWidth="1" collapsed="1"/>
    <col min="24" max="24" width="3.453125" style="1" hidden="1" customWidth="1" outlineLevel="1"/>
    <col min="25" max="25" width="14.90625" style="1" hidden="1" customWidth="1" outlineLevel="1"/>
    <col min="26" max="26" width="2" style="1" customWidth="1" collapsed="1"/>
    <col min="27" max="16384" width="15.6328125" style="1"/>
  </cols>
  <sheetData>
    <row r="1" spans="1:26" ht="27" customHeight="1" x14ac:dyDescent="0.3">
      <c r="A1" s="27"/>
      <c r="B1" s="216" t="s">
        <v>74</v>
      </c>
      <c r="C1" s="29"/>
      <c r="D1" s="29"/>
      <c r="E1" s="30"/>
      <c r="F1" s="30"/>
      <c r="G1" s="31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 t="s">
        <v>65</v>
      </c>
      <c r="V1" s="29"/>
      <c r="X1" s="32" t="s">
        <v>22</v>
      </c>
      <c r="Y1" s="33"/>
    </row>
    <row r="2" spans="1:26" s="37" customFormat="1" ht="20.65" customHeight="1" x14ac:dyDescent="0.3">
      <c r="A2" s="34"/>
      <c r="B2" s="35" t="s">
        <v>75</v>
      </c>
      <c r="C2" s="73" t="s">
        <v>52</v>
      </c>
      <c r="D2" s="65" t="str">
        <f>CONCATENATE(月額・料率設定表!C13,"/1000")</f>
        <v>60/1000</v>
      </c>
      <c r="F2" s="35" t="str">
        <f>CONCATENATE("（本人　",月額・料率設定表!L13," /1000、事業主　  ",月額・料率設定表!K13,"/1000)")</f>
        <v>（本人　26.5 /1000、事業主　  33.5/1000)</v>
      </c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X2" s="31" t="s">
        <v>23</v>
      </c>
      <c r="Y2" s="38"/>
    </row>
    <row r="3" spans="1:26" s="37" customFormat="1" ht="15" hidden="1" customHeight="1" outlineLevel="1" x14ac:dyDescent="0.3">
      <c r="A3" s="34"/>
      <c r="B3" s="83" t="s">
        <v>51</v>
      </c>
      <c r="C3" s="166" t="s">
        <v>66</v>
      </c>
      <c r="D3" s="149">
        <f>月額・料率設定表!F13</f>
        <v>25.17</v>
      </c>
      <c r="E3" s="74"/>
      <c r="F3" s="35" t="str">
        <f>CONCATENATE("（本人　",月額・料率設定表!N13,"/1000、事業主　",月額・料率設定表!M13,"/1000)")</f>
        <v>（本人　11.14/1000、事業主　14.03/1000)</v>
      </c>
      <c r="G3" s="74"/>
      <c r="H3" s="74"/>
      <c r="I3" s="74"/>
      <c r="J3" s="74"/>
      <c r="L3" s="81"/>
      <c r="M3" s="74"/>
      <c r="N3" s="74"/>
      <c r="O3" s="74"/>
      <c r="P3" s="74"/>
      <c r="Q3" s="74"/>
      <c r="R3" s="74"/>
      <c r="S3" s="74"/>
      <c r="T3" s="74"/>
      <c r="V3" s="36"/>
      <c r="X3" s="31"/>
      <c r="Y3" s="38"/>
    </row>
    <row r="4" spans="1:26" s="37" customFormat="1" ht="15" hidden="1" customHeight="1" outlineLevel="1" x14ac:dyDescent="0.3">
      <c r="A4" s="34"/>
      <c r="B4" s="35"/>
      <c r="C4" s="166" t="s">
        <v>67</v>
      </c>
      <c r="D4" s="149">
        <f>月額・料率設定表!G13</f>
        <v>33.1</v>
      </c>
      <c r="E4" s="74"/>
      <c r="F4" s="35" t="str">
        <f>CONCATENATE("（本人　",月額・料率設定表!P13,"/1000、事業主　",月額・料率設定表!O13,"/1000)")</f>
        <v>（本人　14.6/1000、事業主　18.5/1000)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36"/>
      <c r="V4" s="36"/>
      <c r="X4" s="31"/>
      <c r="Y4" s="38"/>
    </row>
    <row r="5" spans="1:26" s="37" customFormat="1" ht="15" hidden="1" customHeight="1" outlineLevel="1" x14ac:dyDescent="0.3">
      <c r="A5" s="34"/>
      <c r="B5" s="35"/>
      <c r="C5" s="166" t="s">
        <v>53</v>
      </c>
      <c r="D5" s="149">
        <f>月額・料率設定表!E13</f>
        <v>1.73</v>
      </c>
      <c r="E5" s="74"/>
      <c r="F5" s="35" t="str">
        <f>CONCATENATE("（本人 　",月額・料率設定表!R13,"/1000、事業主 　",月額・料率設定表!Q13,"/1000)")</f>
        <v>（本人 　0.76/1000、事業主 　0.97/1000)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36"/>
      <c r="V5" s="36"/>
      <c r="X5" s="31"/>
      <c r="Y5" s="38"/>
    </row>
    <row r="6" spans="1:26" s="37" customFormat="1" ht="15.65" hidden="1" customHeight="1" outlineLevel="1" x14ac:dyDescent="0.3">
      <c r="A6" s="34"/>
      <c r="B6" s="35"/>
      <c r="C6" s="73" t="s">
        <v>61</v>
      </c>
      <c r="D6" s="149">
        <f>月額・料率設定表!H13</f>
        <v>18</v>
      </c>
      <c r="F6" s="35" t="str">
        <f>CONCATENATE("（本人  　 ",月額・料率設定表!T13,"/1000、事業主   　",月額・料率設定表!S13,"/1000)")</f>
        <v>（本人  　 9/1000、事業主   　9/1000)</v>
      </c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X6" s="31" t="s">
        <v>24</v>
      </c>
      <c r="Y6" s="38"/>
    </row>
    <row r="7" spans="1:26" ht="15.65" customHeight="1" collapsed="1" thickBot="1" x14ac:dyDescent="0.25">
      <c r="A7" s="2"/>
      <c r="B7"/>
      <c r="C7" s="39"/>
      <c r="D7" s="39"/>
      <c r="E7" s="39"/>
      <c r="F7" s="39"/>
      <c r="G7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29" t="s">
        <v>40</v>
      </c>
      <c r="V7" s="279">
        <f>月額・料率設定表!D7</f>
        <v>45352</v>
      </c>
      <c r="W7" s="280"/>
      <c r="X7" s="41" t="s">
        <v>25</v>
      </c>
      <c r="Y7" s="42"/>
    </row>
    <row r="8" spans="1:26" ht="21" customHeight="1" x14ac:dyDescent="0.2">
      <c r="A8" s="196" t="s">
        <v>70</v>
      </c>
      <c r="B8" s="197"/>
      <c r="C8" s="93"/>
      <c r="D8" s="92"/>
      <c r="E8" s="92"/>
      <c r="F8" s="92"/>
      <c r="G8" s="189" t="s">
        <v>58</v>
      </c>
      <c r="H8" s="190"/>
      <c r="I8" s="191"/>
      <c r="J8" s="190"/>
      <c r="K8" s="189" t="s">
        <v>55</v>
      </c>
      <c r="L8" s="190"/>
      <c r="M8" s="190"/>
      <c r="N8" s="218" t="s">
        <v>6</v>
      </c>
      <c r="O8" s="190" t="s">
        <v>54</v>
      </c>
      <c r="P8" s="190"/>
      <c r="Q8" s="190"/>
      <c r="R8" s="190" t="s">
        <v>53</v>
      </c>
      <c r="S8" s="190"/>
      <c r="T8" s="191"/>
      <c r="U8" s="189" t="s">
        <v>68</v>
      </c>
      <c r="V8" s="190"/>
      <c r="W8" s="191"/>
      <c r="X8" s="43" t="s">
        <v>0</v>
      </c>
      <c r="Y8" s="44" t="s">
        <v>27</v>
      </c>
    </row>
    <row r="9" spans="1:26" ht="21" customHeight="1" thickBot="1" x14ac:dyDescent="0.25">
      <c r="A9" s="201" t="s">
        <v>69</v>
      </c>
      <c r="B9" s="198" t="s">
        <v>71</v>
      </c>
      <c r="C9" s="85" t="s">
        <v>28</v>
      </c>
      <c r="D9" s="87" t="s">
        <v>59</v>
      </c>
      <c r="E9" s="88"/>
      <c r="F9" s="88"/>
      <c r="G9" s="82" t="s">
        <v>29</v>
      </c>
      <c r="H9" s="86" t="s">
        <v>30</v>
      </c>
      <c r="I9" s="90" t="s">
        <v>31</v>
      </c>
      <c r="J9" s="85" t="s">
        <v>76</v>
      </c>
      <c r="K9" s="89" t="s">
        <v>29</v>
      </c>
      <c r="L9" s="86" t="s">
        <v>30</v>
      </c>
      <c r="M9" s="86" t="s">
        <v>31</v>
      </c>
      <c r="N9" s="219" t="s">
        <v>72</v>
      </c>
      <c r="O9" s="220" t="s">
        <v>29</v>
      </c>
      <c r="P9" s="221" t="s">
        <v>30</v>
      </c>
      <c r="Q9" s="219" t="s">
        <v>73</v>
      </c>
      <c r="R9" s="222" t="s">
        <v>29</v>
      </c>
      <c r="S9" s="223" t="s">
        <v>30</v>
      </c>
      <c r="T9" s="221" t="s">
        <v>31</v>
      </c>
      <c r="U9" s="224" t="s">
        <v>29</v>
      </c>
      <c r="V9" s="221" t="s">
        <v>30</v>
      </c>
      <c r="W9" s="225" t="s">
        <v>9</v>
      </c>
      <c r="X9" s="45" t="s">
        <v>2</v>
      </c>
      <c r="Y9" s="46" t="s">
        <v>32</v>
      </c>
    </row>
    <row r="10" spans="1:26" s="51" customFormat="1" ht="19.399999999999999" customHeight="1" x14ac:dyDescent="0.2">
      <c r="A10" s="202">
        <v>1</v>
      </c>
      <c r="B10" s="199">
        <f>月額・料率設定表!B19</f>
        <v>58000</v>
      </c>
      <c r="C10" s="95">
        <f>ROUND($B10/30,-1)</f>
        <v>1930</v>
      </c>
      <c r="D10" s="97"/>
      <c r="E10" s="98" t="s">
        <v>33</v>
      </c>
      <c r="F10" s="99">
        <v>63000</v>
      </c>
      <c r="G10" s="100">
        <f>INT($B10*月額・料率設定表!$L$13/1000)</f>
        <v>1537</v>
      </c>
      <c r="H10" s="101">
        <f>I10-G10</f>
        <v>1943</v>
      </c>
      <c r="I10" s="102">
        <f>月額・料率設定表!C19</f>
        <v>3480</v>
      </c>
      <c r="J10" s="192">
        <f>N10+Q10+W10</f>
        <v>4524</v>
      </c>
      <c r="K10" s="100">
        <f>G10-R10-O10</f>
        <v>647</v>
      </c>
      <c r="L10" s="103">
        <f>M10-K10</f>
        <v>814</v>
      </c>
      <c r="M10" s="101">
        <f>月額・料率設定表!F19</f>
        <v>1461</v>
      </c>
      <c r="N10" s="103">
        <f>M10+T10</f>
        <v>1561</v>
      </c>
      <c r="O10" s="192">
        <f>INT($B10*月額・料率設定表!$P$13/1000)</f>
        <v>846</v>
      </c>
      <c r="P10" s="103">
        <f>Q10-O10</f>
        <v>1073</v>
      </c>
      <c r="Q10" s="103">
        <f>月額・料率設定表!G19</f>
        <v>1919</v>
      </c>
      <c r="R10" s="192">
        <f>INT($B10*月額・料率設定表!$R$13/1000)</f>
        <v>44</v>
      </c>
      <c r="S10" s="103">
        <f>T10-R10</f>
        <v>56</v>
      </c>
      <c r="T10" s="101">
        <f>月額・料率設定表!E19</f>
        <v>100</v>
      </c>
      <c r="U10" s="141">
        <f t="shared" ref="U10:U56" si="0">INT(W10/2)</f>
        <v>522</v>
      </c>
      <c r="V10" s="96">
        <f>W10-U10</f>
        <v>522</v>
      </c>
      <c r="W10" s="104">
        <f>月額・料率設定表!H19</f>
        <v>1044</v>
      </c>
      <c r="X10" s="47">
        <v>1</v>
      </c>
      <c r="Y10" s="49">
        <v>8501.5</v>
      </c>
      <c r="Z10" s="50"/>
    </row>
    <row r="11" spans="1:26" s="51" customFormat="1" ht="19.399999999999999" customHeight="1" x14ac:dyDescent="0.2">
      <c r="A11" s="202">
        <v>2</v>
      </c>
      <c r="B11" s="199">
        <f>月額・料率設定表!B20</f>
        <v>68000</v>
      </c>
      <c r="C11" s="95">
        <f t="shared" ref="C11:C59" si="1">ROUND($B11/30,-1)</f>
        <v>2270</v>
      </c>
      <c r="D11" s="105">
        <v>63000</v>
      </c>
      <c r="E11" s="106" t="s">
        <v>33</v>
      </c>
      <c r="F11" s="107">
        <v>73000</v>
      </c>
      <c r="G11" s="100">
        <f>INT($B11*月額・料率設定表!$L$13/1000)</f>
        <v>1802</v>
      </c>
      <c r="H11" s="101">
        <f t="shared" ref="H11:H56" si="2">I11-G11</f>
        <v>2278</v>
      </c>
      <c r="I11" s="102">
        <f>月額・料率設定表!C20</f>
        <v>4080</v>
      </c>
      <c r="J11" s="192">
        <f t="shared" ref="J11:J59" si="3">N11+Q11+W11</f>
        <v>5304</v>
      </c>
      <c r="K11" s="100">
        <f t="shared" ref="K11:K56" si="4">G11-R11-O11</f>
        <v>759</v>
      </c>
      <c r="L11" s="103">
        <f t="shared" ref="L11:L56" si="5">M11-K11</f>
        <v>954</v>
      </c>
      <c r="M11" s="101">
        <f>月額・料率設定表!F20</f>
        <v>1713</v>
      </c>
      <c r="N11" s="103">
        <f t="shared" ref="N11:N59" si="6">M11+T11</f>
        <v>1830</v>
      </c>
      <c r="O11" s="192">
        <f>INT($B11*月額・料率設定表!$P$13/1000)</f>
        <v>992</v>
      </c>
      <c r="P11" s="103">
        <f t="shared" ref="P11:P56" si="7">Q11-O11</f>
        <v>1258</v>
      </c>
      <c r="Q11" s="103">
        <f>月額・料率設定表!G20</f>
        <v>2250</v>
      </c>
      <c r="R11" s="192">
        <f>INT($B11*月額・料率設定表!$R$13/1000)</f>
        <v>51</v>
      </c>
      <c r="S11" s="103">
        <f t="shared" ref="S11:S56" si="8">T11-R11</f>
        <v>66</v>
      </c>
      <c r="T11" s="101">
        <f>月額・料率設定表!E20</f>
        <v>117</v>
      </c>
      <c r="U11" s="141">
        <f t="shared" si="0"/>
        <v>612</v>
      </c>
      <c r="V11" s="96">
        <f t="shared" ref="V11:V56" si="9">W11-U11</f>
        <v>612</v>
      </c>
      <c r="W11" s="104">
        <f>月額・料率設定表!H20</f>
        <v>1224</v>
      </c>
      <c r="X11" s="47">
        <v>2</v>
      </c>
      <c r="Y11" s="52">
        <v>9022</v>
      </c>
      <c r="Z11" s="50"/>
    </row>
    <row r="12" spans="1:26" s="51" customFormat="1" ht="19.399999999999999" customHeight="1" x14ac:dyDescent="0.2">
      <c r="A12" s="202">
        <v>3</v>
      </c>
      <c r="B12" s="199">
        <f>月額・料率設定表!B21</f>
        <v>78000</v>
      </c>
      <c r="C12" s="95">
        <f t="shared" si="1"/>
        <v>2600</v>
      </c>
      <c r="D12" s="105">
        <v>73000</v>
      </c>
      <c r="E12" s="106" t="s">
        <v>33</v>
      </c>
      <c r="F12" s="107">
        <v>83000</v>
      </c>
      <c r="G12" s="100">
        <f>INT($B12*月額・料率設定表!$L$13/1000)</f>
        <v>2067</v>
      </c>
      <c r="H12" s="101">
        <f t="shared" si="2"/>
        <v>2613</v>
      </c>
      <c r="I12" s="102">
        <f>月額・料率設定表!C21</f>
        <v>4680</v>
      </c>
      <c r="J12" s="192">
        <f t="shared" si="3"/>
        <v>6084</v>
      </c>
      <c r="K12" s="100">
        <f t="shared" si="4"/>
        <v>870</v>
      </c>
      <c r="L12" s="103">
        <f t="shared" si="5"/>
        <v>1095</v>
      </c>
      <c r="M12" s="101">
        <f>月額・料率設定表!F21</f>
        <v>1965</v>
      </c>
      <c r="N12" s="103">
        <f t="shared" si="6"/>
        <v>2099</v>
      </c>
      <c r="O12" s="192">
        <f>INT($B12*月額・料率設定表!$P$13/1000)</f>
        <v>1138</v>
      </c>
      <c r="P12" s="103">
        <f t="shared" si="7"/>
        <v>1443</v>
      </c>
      <c r="Q12" s="103">
        <f>月額・料率設定表!G21</f>
        <v>2581</v>
      </c>
      <c r="R12" s="192">
        <f>INT($B12*月額・料率設定表!$R$13/1000)</f>
        <v>59</v>
      </c>
      <c r="S12" s="103">
        <f t="shared" si="8"/>
        <v>75</v>
      </c>
      <c r="T12" s="101">
        <f>月額・料率設定表!E21</f>
        <v>134</v>
      </c>
      <c r="U12" s="141">
        <f t="shared" si="0"/>
        <v>702</v>
      </c>
      <c r="V12" s="96">
        <f t="shared" si="9"/>
        <v>702</v>
      </c>
      <c r="W12" s="104">
        <f>月額・料率設定表!H21</f>
        <v>1404</v>
      </c>
      <c r="X12" s="47">
        <v>3</v>
      </c>
      <c r="Y12" s="52">
        <v>9542.5</v>
      </c>
      <c r="Z12" s="50"/>
    </row>
    <row r="13" spans="1:26" s="51" customFormat="1" ht="19.399999999999999" customHeight="1" x14ac:dyDescent="0.2">
      <c r="A13" s="202">
        <v>4</v>
      </c>
      <c r="B13" s="199">
        <f>月額・料率設定表!B22</f>
        <v>88000</v>
      </c>
      <c r="C13" s="95">
        <f t="shared" si="1"/>
        <v>2930</v>
      </c>
      <c r="D13" s="108">
        <v>83000</v>
      </c>
      <c r="E13" s="98" t="s">
        <v>33</v>
      </c>
      <c r="F13" s="99">
        <v>93000</v>
      </c>
      <c r="G13" s="100">
        <f>INT($B13*月額・料率設定表!$L$13/1000)</f>
        <v>2332</v>
      </c>
      <c r="H13" s="101">
        <f t="shared" si="2"/>
        <v>2948</v>
      </c>
      <c r="I13" s="102">
        <f>月額・料率設定表!C22</f>
        <v>5280</v>
      </c>
      <c r="J13" s="192">
        <f t="shared" si="3"/>
        <v>6864</v>
      </c>
      <c r="K13" s="100">
        <f t="shared" si="4"/>
        <v>982</v>
      </c>
      <c r="L13" s="103">
        <f t="shared" si="5"/>
        <v>1234</v>
      </c>
      <c r="M13" s="101">
        <f>月額・料率設定表!F22</f>
        <v>2216</v>
      </c>
      <c r="N13" s="103">
        <f t="shared" si="6"/>
        <v>2368</v>
      </c>
      <c r="O13" s="192">
        <f>INT($B13*月額・料率設定表!$P$13/1000)</f>
        <v>1284</v>
      </c>
      <c r="P13" s="103">
        <f t="shared" si="7"/>
        <v>1628</v>
      </c>
      <c r="Q13" s="103">
        <f>月額・料率設定表!G22</f>
        <v>2912</v>
      </c>
      <c r="R13" s="192">
        <f>INT($B13*月額・料率設定表!$R$13/1000)</f>
        <v>66</v>
      </c>
      <c r="S13" s="103">
        <f t="shared" si="8"/>
        <v>86</v>
      </c>
      <c r="T13" s="101">
        <f>月額・料率設定表!E22</f>
        <v>152</v>
      </c>
      <c r="U13" s="141">
        <f t="shared" si="0"/>
        <v>792</v>
      </c>
      <c r="V13" s="96">
        <f t="shared" si="9"/>
        <v>792</v>
      </c>
      <c r="W13" s="104">
        <f>月額・料率設定表!H22</f>
        <v>1584</v>
      </c>
      <c r="X13" s="47">
        <v>4</v>
      </c>
      <c r="Y13" s="52">
        <v>10236.5</v>
      </c>
      <c r="Z13" s="50"/>
    </row>
    <row r="14" spans="1:26" s="51" customFormat="1" ht="19.399999999999999" customHeight="1" thickBot="1" x14ac:dyDescent="0.25">
      <c r="A14" s="203">
        <v>5</v>
      </c>
      <c r="B14" s="200">
        <f>月額・料率設定表!B23</f>
        <v>98000</v>
      </c>
      <c r="C14" s="110">
        <f t="shared" si="1"/>
        <v>3270</v>
      </c>
      <c r="D14" s="112">
        <v>93000</v>
      </c>
      <c r="E14" s="113" t="s">
        <v>33</v>
      </c>
      <c r="F14" s="114">
        <v>101000</v>
      </c>
      <c r="G14" s="115">
        <f>INT($B14*月額・料率設定表!$L$13/1000)</f>
        <v>2597</v>
      </c>
      <c r="H14" s="116">
        <f t="shared" si="2"/>
        <v>3283</v>
      </c>
      <c r="I14" s="117">
        <f>月額・料率設定表!C23</f>
        <v>5880</v>
      </c>
      <c r="J14" s="193">
        <f t="shared" si="3"/>
        <v>7644</v>
      </c>
      <c r="K14" s="115">
        <f t="shared" si="4"/>
        <v>1093</v>
      </c>
      <c r="L14" s="118">
        <f t="shared" si="5"/>
        <v>1375</v>
      </c>
      <c r="M14" s="116">
        <f>月額・料率設定表!F23</f>
        <v>2468</v>
      </c>
      <c r="N14" s="118">
        <f t="shared" si="6"/>
        <v>2637</v>
      </c>
      <c r="O14" s="193">
        <f>INT($B14*月額・料率設定表!$P$13/1000)</f>
        <v>1430</v>
      </c>
      <c r="P14" s="118">
        <f t="shared" si="7"/>
        <v>1813</v>
      </c>
      <c r="Q14" s="118">
        <f>月額・料率設定表!G23</f>
        <v>3243</v>
      </c>
      <c r="R14" s="193">
        <f>INT($B14*月額・料率設定表!$R$13/1000)</f>
        <v>74</v>
      </c>
      <c r="S14" s="118">
        <f t="shared" si="8"/>
        <v>95</v>
      </c>
      <c r="T14" s="116">
        <f>月額・料率設定表!E23</f>
        <v>169</v>
      </c>
      <c r="U14" s="133">
        <f t="shared" si="0"/>
        <v>882</v>
      </c>
      <c r="V14" s="119">
        <f t="shared" si="9"/>
        <v>882</v>
      </c>
      <c r="W14" s="120">
        <f>月額・料率設定表!H23</f>
        <v>1764</v>
      </c>
      <c r="X14" s="53">
        <v>5</v>
      </c>
      <c r="Y14" s="54">
        <v>10930.5</v>
      </c>
      <c r="Z14" s="50"/>
    </row>
    <row r="15" spans="1:26" s="51" customFormat="1" ht="19.399999999999999" customHeight="1" x14ac:dyDescent="0.2">
      <c r="A15" s="202">
        <v>6</v>
      </c>
      <c r="B15" s="199">
        <f>月額・料率設定表!B24</f>
        <v>104000</v>
      </c>
      <c r="C15" s="95">
        <f t="shared" si="1"/>
        <v>3470</v>
      </c>
      <c r="D15" s="96">
        <v>101000</v>
      </c>
      <c r="E15" s="121" t="s">
        <v>33</v>
      </c>
      <c r="F15" s="95">
        <v>107000</v>
      </c>
      <c r="G15" s="100">
        <f>INT($B15*月額・料率設定表!$L$13/1000)</f>
        <v>2756</v>
      </c>
      <c r="H15" s="101">
        <f t="shared" si="2"/>
        <v>3484</v>
      </c>
      <c r="I15" s="102">
        <f>月額・料率設定表!C24</f>
        <v>6240</v>
      </c>
      <c r="J15" s="192">
        <f t="shared" si="3"/>
        <v>8112</v>
      </c>
      <c r="K15" s="100">
        <f t="shared" si="4"/>
        <v>1159</v>
      </c>
      <c r="L15" s="103">
        <f t="shared" si="5"/>
        <v>1460</v>
      </c>
      <c r="M15" s="101">
        <f>月額・料率設定表!F24</f>
        <v>2619</v>
      </c>
      <c r="N15" s="103">
        <f t="shared" si="6"/>
        <v>2798</v>
      </c>
      <c r="O15" s="192">
        <f>INT($B15*月額・料率設定表!$P$13/1000)</f>
        <v>1518</v>
      </c>
      <c r="P15" s="103">
        <f t="shared" si="7"/>
        <v>1924</v>
      </c>
      <c r="Q15" s="103">
        <f>月額・料率設定表!G24</f>
        <v>3442</v>
      </c>
      <c r="R15" s="192">
        <f>INT($B15*月額・料率設定表!$R$13/1000)</f>
        <v>79</v>
      </c>
      <c r="S15" s="103">
        <f t="shared" si="8"/>
        <v>100</v>
      </c>
      <c r="T15" s="101">
        <f>月額・料率設定表!E24</f>
        <v>179</v>
      </c>
      <c r="U15" s="141">
        <f t="shared" si="0"/>
        <v>936</v>
      </c>
      <c r="V15" s="96">
        <f t="shared" si="9"/>
        <v>936</v>
      </c>
      <c r="W15" s="104">
        <f>月額・料率設定表!H24</f>
        <v>1872</v>
      </c>
      <c r="X15" s="47">
        <v>6</v>
      </c>
      <c r="Y15" s="49">
        <v>11624.5</v>
      </c>
      <c r="Z15" s="50"/>
    </row>
    <row r="16" spans="1:26" s="51" customFormat="1" ht="19.399999999999999" customHeight="1" x14ac:dyDescent="0.2">
      <c r="A16" s="202">
        <v>7</v>
      </c>
      <c r="B16" s="199">
        <f>月額・料率設定表!B25</f>
        <v>110000</v>
      </c>
      <c r="C16" s="95">
        <f t="shared" si="1"/>
        <v>3670</v>
      </c>
      <c r="D16" s="96">
        <v>107000</v>
      </c>
      <c r="E16" s="121" t="s">
        <v>33</v>
      </c>
      <c r="F16" s="95">
        <v>114000</v>
      </c>
      <c r="G16" s="100">
        <f>INT($B16*月額・料率設定表!$L$13/1000)</f>
        <v>2915</v>
      </c>
      <c r="H16" s="101">
        <f t="shared" si="2"/>
        <v>3685</v>
      </c>
      <c r="I16" s="102">
        <f>月額・料率設定表!C25</f>
        <v>6600</v>
      </c>
      <c r="J16" s="192">
        <f t="shared" si="3"/>
        <v>8580</v>
      </c>
      <c r="K16" s="100">
        <f t="shared" si="4"/>
        <v>1226</v>
      </c>
      <c r="L16" s="103">
        <f t="shared" si="5"/>
        <v>1543</v>
      </c>
      <c r="M16" s="101">
        <f>月額・料率設定表!F25</f>
        <v>2769</v>
      </c>
      <c r="N16" s="103">
        <f t="shared" si="6"/>
        <v>2959</v>
      </c>
      <c r="O16" s="192">
        <f>INT($B16*月額・料率設定表!$P$13/1000)</f>
        <v>1606</v>
      </c>
      <c r="P16" s="103">
        <f t="shared" si="7"/>
        <v>2035</v>
      </c>
      <c r="Q16" s="103">
        <f>月額・料率設定表!G25</f>
        <v>3641</v>
      </c>
      <c r="R16" s="192">
        <f>INT($B16*月額・料率設定表!$R$13/1000)</f>
        <v>83</v>
      </c>
      <c r="S16" s="103">
        <f t="shared" si="8"/>
        <v>107</v>
      </c>
      <c r="T16" s="101">
        <f>月額・料率設定表!E25</f>
        <v>190</v>
      </c>
      <c r="U16" s="141">
        <f t="shared" si="0"/>
        <v>990</v>
      </c>
      <c r="V16" s="96">
        <f t="shared" si="9"/>
        <v>990</v>
      </c>
      <c r="W16" s="104">
        <f>月額・料率設定表!H25</f>
        <v>1980</v>
      </c>
      <c r="X16" s="47">
        <v>7</v>
      </c>
      <c r="Y16" s="52">
        <v>12318.5</v>
      </c>
      <c r="Z16" s="50"/>
    </row>
    <row r="17" spans="1:26" s="51" customFormat="1" ht="19.399999999999999" customHeight="1" x14ac:dyDescent="0.2">
      <c r="A17" s="202">
        <v>8</v>
      </c>
      <c r="B17" s="199">
        <f>月額・料率設定表!B26</f>
        <v>118000</v>
      </c>
      <c r="C17" s="95">
        <f t="shared" si="1"/>
        <v>3930</v>
      </c>
      <c r="D17" s="96">
        <v>114000</v>
      </c>
      <c r="E17" s="121" t="s">
        <v>33</v>
      </c>
      <c r="F17" s="95">
        <v>122000</v>
      </c>
      <c r="G17" s="100">
        <f>INT($B17*月額・料率設定表!$L$13/1000)</f>
        <v>3127</v>
      </c>
      <c r="H17" s="101">
        <f t="shared" si="2"/>
        <v>3953</v>
      </c>
      <c r="I17" s="102">
        <f>月額・料率設定表!C26</f>
        <v>7080</v>
      </c>
      <c r="J17" s="192">
        <f t="shared" si="3"/>
        <v>9204</v>
      </c>
      <c r="K17" s="100">
        <f t="shared" si="4"/>
        <v>1316</v>
      </c>
      <c r="L17" s="103">
        <f t="shared" si="5"/>
        <v>1655</v>
      </c>
      <c r="M17" s="101">
        <f>月額・料率設定表!F26</f>
        <v>2971</v>
      </c>
      <c r="N17" s="103">
        <f t="shared" si="6"/>
        <v>3175</v>
      </c>
      <c r="O17" s="192">
        <f>INT($B17*月額・料率設定表!$P$13/1000)</f>
        <v>1722</v>
      </c>
      <c r="P17" s="103">
        <f t="shared" si="7"/>
        <v>2183</v>
      </c>
      <c r="Q17" s="103">
        <f>月額・料率設定表!G26</f>
        <v>3905</v>
      </c>
      <c r="R17" s="192">
        <f>INT($B17*月額・料率設定表!$R$13/1000)</f>
        <v>89</v>
      </c>
      <c r="S17" s="103">
        <f t="shared" si="8"/>
        <v>115</v>
      </c>
      <c r="T17" s="101">
        <f>月額・料率設定表!E26</f>
        <v>204</v>
      </c>
      <c r="U17" s="141">
        <f t="shared" si="0"/>
        <v>1062</v>
      </c>
      <c r="V17" s="96">
        <f t="shared" si="9"/>
        <v>1062</v>
      </c>
      <c r="W17" s="104">
        <f>月額・料率設定表!H26</f>
        <v>2124</v>
      </c>
      <c r="X17" s="47">
        <v>8</v>
      </c>
      <c r="Y17" s="52">
        <v>13012.5</v>
      </c>
      <c r="Z17" s="50"/>
    </row>
    <row r="18" spans="1:26" s="51" customFormat="1" ht="19.399999999999999" customHeight="1" x14ac:dyDescent="0.2">
      <c r="A18" s="202">
        <v>9</v>
      </c>
      <c r="B18" s="199">
        <f>月額・料率設定表!B27</f>
        <v>126000</v>
      </c>
      <c r="C18" s="95">
        <f t="shared" si="1"/>
        <v>4200</v>
      </c>
      <c r="D18" s="122">
        <v>122000</v>
      </c>
      <c r="E18" s="98" t="s">
        <v>33</v>
      </c>
      <c r="F18" s="123">
        <v>130000</v>
      </c>
      <c r="G18" s="100">
        <f>INT($B18*月額・料率設定表!$L$13/1000)</f>
        <v>3339</v>
      </c>
      <c r="H18" s="101">
        <f t="shared" si="2"/>
        <v>4221</v>
      </c>
      <c r="I18" s="102">
        <f>月額・料率設定表!C27</f>
        <v>7560</v>
      </c>
      <c r="J18" s="192">
        <f t="shared" si="3"/>
        <v>9828</v>
      </c>
      <c r="K18" s="100">
        <f t="shared" si="4"/>
        <v>1405</v>
      </c>
      <c r="L18" s="103">
        <f t="shared" si="5"/>
        <v>1768</v>
      </c>
      <c r="M18" s="101">
        <f>月額・料率設定表!F27</f>
        <v>3173</v>
      </c>
      <c r="N18" s="103">
        <f t="shared" si="6"/>
        <v>3390</v>
      </c>
      <c r="O18" s="192">
        <f>INT($B18*月額・料率設定表!$P$13/1000)</f>
        <v>1839</v>
      </c>
      <c r="P18" s="103">
        <f t="shared" si="7"/>
        <v>2331</v>
      </c>
      <c r="Q18" s="103">
        <f>月額・料率設定表!G27</f>
        <v>4170</v>
      </c>
      <c r="R18" s="192">
        <f>INT($B18*月額・料率設定表!$R$13/1000)</f>
        <v>95</v>
      </c>
      <c r="S18" s="103">
        <f t="shared" si="8"/>
        <v>122</v>
      </c>
      <c r="T18" s="101">
        <f>月額・料率設定表!E27</f>
        <v>217</v>
      </c>
      <c r="U18" s="141">
        <f t="shared" si="0"/>
        <v>1134</v>
      </c>
      <c r="V18" s="96">
        <f t="shared" si="9"/>
        <v>1134</v>
      </c>
      <c r="W18" s="104">
        <f>月額・料率設定表!H27</f>
        <v>2268</v>
      </c>
      <c r="X18" s="47">
        <v>9</v>
      </c>
      <c r="Y18" s="52">
        <v>13880</v>
      </c>
      <c r="Z18" s="50"/>
    </row>
    <row r="19" spans="1:26" s="51" customFormat="1" ht="19.399999999999999" customHeight="1" thickBot="1" x14ac:dyDescent="0.25">
      <c r="A19" s="203">
        <v>10</v>
      </c>
      <c r="B19" s="200">
        <f>月額・料率設定表!B28</f>
        <v>134000</v>
      </c>
      <c r="C19" s="110">
        <f t="shared" si="1"/>
        <v>4470</v>
      </c>
      <c r="D19" s="119">
        <v>130000</v>
      </c>
      <c r="E19" s="113" t="s">
        <v>33</v>
      </c>
      <c r="F19" s="124">
        <v>138000</v>
      </c>
      <c r="G19" s="115">
        <f>INT($B19*月額・料率設定表!$L$13/1000)</f>
        <v>3551</v>
      </c>
      <c r="H19" s="116">
        <f t="shared" si="2"/>
        <v>4489</v>
      </c>
      <c r="I19" s="117">
        <f>月額・料率設定表!C28</f>
        <v>8040</v>
      </c>
      <c r="J19" s="193">
        <f t="shared" si="3"/>
        <v>10452</v>
      </c>
      <c r="K19" s="115">
        <f t="shared" si="4"/>
        <v>1494</v>
      </c>
      <c r="L19" s="118">
        <f t="shared" si="5"/>
        <v>1880</v>
      </c>
      <c r="M19" s="116">
        <f>月額・料率設定表!F28</f>
        <v>3374</v>
      </c>
      <c r="N19" s="118">
        <f t="shared" si="6"/>
        <v>3605</v>
      </c>
      <c r="O19" s="193">
        <f>INT($B19*月額・料率設定表!$P$13/1000)</f>
        <v>1956</v>
      </c>
      <c r="P19" s="118">
        <f t="shared" si="7"/>
        <v>2479</v>
      </c>
      <c r="Q19" s="118">
        <f>月額・料率設定表!G28</f>
        <v>4435</v>
      </c>
      <c r="R19" s="193">
        <f>INT($B19*月額・料率設定表!$R$13/1000)</f>
        <v>101</v>
      </c>
      <c r="S19" s="118">
        <f t="shared" si="8"/>
        <v>130</v>
      </c>
      <c r="T19" s="116">
        <f>月額・料率設定表!E28</f>
        <v>231</v>
      </c>
      <c r="U19" s="133">
        <f t="shared" si="0"/>
        <v>1206</v>
      </c>
      <c r="V19" s="119">
        <f t="shared" si="9"/>
        <v>1206</v>
      </c>
      <c r="W19" s="120">
        <f>月額・料率設定表!H28</f>
        <v>2412</v>
      </c>
      <c r="X19" s="53">
        <v>10</v>
      </c>
      <c r="Y19" s="54">
        <v>14747.5</v>
      </c>
      <c r="Z19" s="50"/>
    </row>
    <row r="20" spans="1:26" s="51" customFormat="1" ht="19.399999999999999" customHeight="1" x14ac:dyDescent="0.2">
      <c r="A20" s="202">
        <v>11</v>
      </c>
      <c r="B20" s="199">
        <f>月額・料率設定表!B29</f>
        <v>142000</v>
      </c>
      <c r="C20" s="95">
        <f t="shared" si="1"/>
        <v>4730</v>
      </c>
      <c r="D20" s="96">
        <v>138000</v>
      </c>
      <c r="E20" s="121" t="s">
        <v>33</v>
      </c>
      <c r="F20" s="95">
        <v>146000</v>
      </c>
      <c r="G20" s="100">
        <f>INT($B20*月額・料率設定表!$L$13/1000)</f>
        <v>3763</v>
      </c>
      <c r="H20" s="101">
        <f t="shared" si="2"/>
        <v>4757</v>
      </c>
      <c r="I20" s="102">
        <f>月額・料率設定表!C29</f>
        <v>8520</v>
      </c>
      <c r="J20" s="192">
        <f t="shared" si="3"/>
        <v>11076</v>
      </c>
      <c r="K20" s="100">
        <f t="shared" si="4"/>
        <v>1583</v>
      </c>
      <c r="L20" s="103">
        <f t="shared" si="5"/>
        <v>1992</v>
      </c>
      <c r="M20" s="101">
        <f>月額・料率設定表!F29</f>
        <v>3575</v>
      </c>
      <c r="N20" s="103">
        <f t="shared" si="6"/>
        <v>3820</v>
      </c>
      <c r="O20" s="192">
        <f>INT($B20*月額・料率設定表!$P$13/1000)</f>
        <v>2073</v>
      </c>
      <c r="P20" s="103">
        <f t="shared" si="7"/>
        <v>2627</v>
      </c>
      <c r="Q20" s="103">
        <f>月額・料率設定表!G29</f>
        <v>4700</v>
      </c>
      <c r="R20" s="192">
        <f>INT($B20*月額・料率設定表!$R$13/1000)</f>
        <v>107</v>
      </c>
      <c r="S20" s="103">
        <f t="shared" si="8"/>
        <v>138</v>
      </c>
      <c r="T20" s="101">
        <f>月額・料率設定表!E29</f>
        <v>245</v>
      </c>
      <c r="U20" s="141">
        <f t="shared" si="0"/>
        <v>1278</v>
      </c>
      <c r="V20" s="96">
        <f t="shared" si="9"/>
        <v>1278</v>
      </c>
      <c r="W20" s="104">
        <f>月額・料率設定表!H29</f>
        <v>2556</v>
      </c>
      <c r="X20" s="47">
        <v>11</v>
      </c>
      <c r="Y20" s="49">
        <v>15615</v>
      </c>
    </row>
    <row r="21" spans="1:26" s="51" customFormat="1" ht="19.399999999999999" customHeight="1" x14ac:dyDescent="0.2">
      <c r="A21" s="202">
        <v>12</v>
      </c>
      <c r="B21" s="199">
        <f>月額・料率設定表!B30</f>
        <v>150000</v>
      </c>
      <c r="C21" s="95">
        <f t="shared" si="1"/>
        <v>5000</v>
      </c>
      <c r="D21" s="96">
        <v>146000</v>
      </c>
      <c r="E21" s="121" t="s">
        <v>33</v>
      </c>
      <c r="F21" s="95">
        <v>155000</v>
      </c>
      <c r="G21" s="100">
        <f>INT($B21*月額・料率設定表!$L$13/1000)</f>
        <v>3975</v>
      </c>
      <c r="H21" s="101">
        <f t="shared" si="2"/>
        <v>5025</v>
      </c>
      <c r="I21" s="102">
        <f>月額・料率設定表!C30</f>
        <v>9000</v>
      </c>
      <c r="J21" s="192">
        <f t="shared" si="3"/>
        <v>11700</v>
      </c>
      <c r="K21" s="100">
        <f t="shared" si="4"/>
        <v>1671</v>
      </c>
      <c r="L21" s="103">
        <f t="shared" si="5"/>
        <v>2105</v>
      </c>
      <c r="M21" s="101">
        <f>月額・料率設定表!F30</f>
        <v>3776</v>
      </c>
      <c r="N21" s="103">
        <f t="shared" si="6"/>
        <v>4035</v>
      </c>
      <c r="O21" s="192">
        <f>INT($B21*月額・料率設定表!$P$13/1000)</f>
        <v>2190</v>
      </c>
      <c r="P21" s="103">
        <f t="shared" si="7"/>
        <v>2775</v>
      </c>
      <c r="Q21" s="103">
        <f>月額・料率設定表!G30</f>
        <v>4965</v>
      </c>
      <c r="R21" s="192">
        <f>INT($B21*月額・料率設定表!$R$13/1000)</f>
        <v>114</v>
      </c>
      <c r="S21" s="103">
        <f t="shared" si="8"/>
        <v>145</v>
      </c>
      <c r="T21" s="101">
        <f>月額・料率設定表!E30</f>
        <v>259</v>
      </c>
      <c r="U21" s="141">
        <f t="shared" si="0"/>
        <v>1350</v>
      </c>
      <c r="V21" s="96">
        <f t="shared" si="9"/>
        <v>1350</v>
      </c>
      <c r="W21" s="104">
        <f>月額・料率設定表!H30</f>
        <v>2700</v>
      </c>
      <c r="X21" s="47">
        <v>12</v>
      </c>
      <c r="Y21" s="52">
        <v>16482.5</v>
      </c>
    </row>
    <row r="22" spans="1:26" s="51" customFormat="1" ht="19.399999999999999" customHeight="1" x14ac:dyDescent="0.2">
      <c r="A22" s="202">
        <v>13</v>
      </c>
      <c r="B22" s="199">
        <f>月額・料率設定表!B31</f>
        <v>160000</v>
      </c>
      <c r="C22" s="95">
        <f t="shared" si="1"/>
        <v>5330</v>
      </c>
      <c r="D22" s="96">
        <v>155000</v>
      </c>
      <c r="E22" s="121" t="s">
        <v>33</v>
      </c>
      <c r="F22" s="95">
        <v>165000</v>
      </c>
      <c r="G22" s="100">
        <f>INT($B22*月額・料率設定表!$L$13/1000)</f>
        <v>4240</v>
      </c>
      <c r="H22" s="101">
        <f t="shared" si="2"/>
        <v>5360</v>
      </c>
      <c r="I22" s="102">
        <f>月額・料率設定表!C31</f>
        <v>9600</v>
      </c>
      <c r="J22" s="192">
        <f t="shared" si="3"/>
        <v>12480</v>
      </c>
      <c r="K22" s="100">
        <f t="shared" si="4"/>
        <v>1783</v>
      </c>
      <c r="L22" s="103">
        <f t="shared" si="5"/>
        <v>2245</v>
      </c>
      <c r="M22" s="101">
        <f>月額・料率設定表!F31</f>
        <v>4028</v>
      </c>
      <c r="N22" s="103">
        <f t="shared" si="6"/>
        <v>4304</v>
      </c>
      <c r="O22" s="192">
        <f>INT($B22*月額・料率設定表!$P$13/1000)</f>
        <v>2336</v>
      </c>
      <c r="P22" s="103">
        <f t="shared" si="7"/>
        <v>2960</v>
      </c>
      <c r="Q22" s="103">
        <f>月額・料率設定表!G31</f>
        <v>5296</v>
      </c>
      <c r="R22" s="192">
        <f>INT($B22*月額・料率設定表!$R$13/1000)</f>
        <v>121</v>
      </c>
      <c r="S22" s="103">
        <f t="shared" si="8"/>
        <v>155</v>
      </c>
      <c r="T22" s="101">
        <f>月額・料率設定表!E31</f>
        <v>276</v>
      </c>
      <c r="U22" s="141">
        <f t="shared" si="0"/>
        <v>1440</v>
      </c>
      <c r="V22" s="96">
        <f t="shared" si="9"/>
        <v>1440</v>
      </c>
      <c r="W22" s="104">
        <f>月額・料率設定表!H31</f>
        <v>2880</v>
      </c>
      <c r="X22" s="47">
        <v>13</v>
      </c>
      <c r="Y22" s="52">
        <v>17350</v>
      </c>
    </row>
    <row r="23" spans="1:26" s="51" customFormat="1" ht="19.399999999999999" customHeight="1" x14ac:dyDescent="0.2">
      <c r="A23" s="202">
        <v>14</v>
      </c>
      <c r="B23" s="199">
        <f>月額・料率設定表!B32</f>
        <v>170000</v>
      </c>
      <c r="C23" s="95">
        <f t="shared" si="1"/>
        <v>5670</v>
      </c>
      <c r="D23" s="122">
        <v>165000</v>
      </c>
      <c r="E23" s="98" t="s">
        <v>33</v>
      </c>
      <c r="F23" s="123">
        <v>175000</v>
      </c>
      <c r="G23" s="100">
        <f>INT($B23*月額・料率設定表!$L$13/1000)</f>
        <v>4505</v>
      </c>
      <c r="H23" s="101">
        <f t="shared" si="2"/>
        <v>5695</v>
      </c>
      <c r="I23" s="102">
        <f>月額・料率設定表!C32</f>
        <v>10200</v>
      </c>
      <c r="J23" s="192">
        <f t="shared" si="3"/>
        <v>13260</v>
      </c>
      <c r="K23" s="100">
        <f t="shared" si="4"/>
        <v>1894</v>
      </c>
      <c r="L23" s="103">
        <f t="shared" si="5"/>
        <v>2385</v>
      </c>
      <c r="M23" s="101">
        <f>月額・料率設定表!F32</f>
        <v>4279</v>
      </c>
      <c r="N23" s="103">
        <f t="shared" si="6"/>
        <v>4573</v>
      </c>
      <c r="O23" s="192">
        <f>INT($B23*月額・料率設定表!$P$13/1000)</f>
        <v>2482</v>
      </c>
      <c r="P23" s="103">
        <f t="shared" si="7"/>
        <v>3145</v>
      </c>
      <c r="Q23" s="103">
        <f>月額・料率設定表!G32</f>
        <v>5627</v>
      </c>
      <c r="R23" s="192">
        <f>INT($B23*月額・料率設定表!$R$13/1000)</f>
        <v>129</v>
      </c>
      <c r="S23" s="103">
        <f t="shared" si="8"/>
        <v>165</v>
      </c>
      <c r="T23" s="101">
        <f>月額・料率設定表!E32</f>
        <v>294</v>
      </c>
      <c r="U23" s="141">
        <f t="shared" si="0"/>
        <v>1530</v>
      </c>
      <c r="V23" s="96">
        <f t="shared" si="9"/>
        <v>1530</v>
      </c>
      <c r="W23" s="104">
        <f>月額・料率設定表!H32</f>
        <v>3060</v>
      </c>
      <c r="X23" s="47">
        <v>14</v>
      </c>
      <c r="Y23" s="52">
        <v>19085</v>
      </c>
    </row>
    <row r="24" spans="1:26" s="51" customFormat="1" ht="19.399999999999999" customHeight="1" thickBot="1" x14ac:dyDescent="0.25">
      <c r="A24" s="203">
        <v>15</v>
      </c>
      <c r="B24" s="200">
        <f>月額・料率設定表!B33</f>
        <v>180000</v>
      </c>
      <c r="C24" s="110">
        <f t="shared" si="1"/>
        <v>6000</v>
      </c>
      <c r="D24" s="119">
        <v>175000</v>
      </c>
      <c r="E24" s="113" t="s">
        <v>33</v>
      </c>
      <c r="F24" s="124">
        <v>185000</v>
      </c>
      <c r="G24" s="115">
        <f>INT($B24*月額・料率設定表!$L$13/1000)</f>
        <v>4770</v>
      </c>
      <c r="H24" s="116">
        <f t="shared" si="2"/>
        <v>6030</v>
      </c>
      <c r="I24" s="117">
        <f>月額・料率設定表!C33</f>
        <v>10800</v>
      </c>
      <c r="J24" s="193">
        <f t="shared" si="3"/>
        <v>14040</v>
      </c>
      <c r="K24" s="115">
        <f t="shared" si="4"/>
        <v>2006</v>
      </c>
      <c r="L24" s="118">
        <f t="shared" si="5"/>
        <v>2525</v>
      </c>
      <c r="M24" s="116">
        <f>月額・料率設定表!F33</f>
        <v>4531</v>
      </c>
      <c r="N24" s="118">
        <f t="shared" si="6"/>
        <v>4842</v>
      </c>
      <c r="O24" s="193">
        <f>INT($B24*月額・料率設定表!$P$13/1000)</f>
        <v>2628</v>
      </c>
      <c r="P24" s="118">
        <f t="shared" si="7"/>
        <v>3330</v>
      </c>
      <c r="Q24" s="118">
        <f>月額・料率設定表!G33</f>
        <v>5958</v>
      </c>
      <c r="R24" s="193">
        <f>INT($B24*月額・料率設定表!$R$13/1000)</f>
        <v>136</v>
      </c>
      <c r="S24" s="118">
        <f t="shared" si="8"/>
        <v>175</v>
      </c>
      <c r="T24" s="116">
        <f>月額・料率設定表!E33</f>
        <v>311</v>
      </c>
      <c r="U24" s="133">
        <f t="shared" si="0"/>
        <v>1620</v>
      </c>
      <c r="V24" s="119">
        <f t="shared" si="9"/>
        <v>1620</v>
      </c>
      <c r="W24" s="120">
        <f>月額・料率設定表!H33</f>
        <v>3240</v>
      </c>
      <c r="X24" s="53">
        <v>15</v>
      </c>
      <c r="Y24" s="54">
        <v>20820</v>
      </c>
    </row>
    <row r="25" spans="1:26" s="51" customFormat="1" ht="19.399999999999999" customHeight="1" x14ac:dyDescent="0.2">
      <c r="A25" s="202">
        <v>16</v>
      </c>
      <c r="B25" s="199">
        <f>月額・料率設定表!B34</f>
        <v>190000</v>
      </c>
      <c r="C25" s="95">
        <f t="shared" si="1"/>
        <v>6330</v>
      </c>
      <c r="D25" s="96">
        <v>185000</v>
      </c>
      <c r="E25" s="121" t="s">
        <v>33</v>
      </c>
      <c r="F25" s="95">
        <v>195000</v>
      </c>
      <c r="G25" s="100">
        <f>INT($B25*月額・料率設定表!$L$13/1000)</f>
        <v>5035</v>
      </c>
      <c r="H25" s="101">
        <f t="shared" si="2"/>
        <v>6365</v>
      </c>
      <c r="I25" s="102">
        <f>月額・料率設定表!C34</f>
        <v>11400</v>
      </c>
      <c r="J25" s="192">
        <f t="shared" si="3"/>
        <v>14820</v>
      </c>
      <c r="K25" s="100">
        <f t="shared" si="4"/>
        <v>2117</v>
      </c>
      <c r="L25" s="103">
        <f t="shared" si="5"/>
        <v>2666</v>
      </c>
      <c r="M25" s="101">
        <f>月額・料率設定表!F34</f>
        <v>4783</v>
      </c>
      <c r="N25" s="103">
        <f t="shared" si="6"/>
        <v>5111</v>
      </c>
      <c r="O25" s="192">
        <f>INT($B25*月額・料率設定表!$P$13/1000)</f>
        <v>2774</v>
      </c>
      <c r="P25" s="103">
        <f t="shared" si="7"/>
        <v>3515</v>
      </c>
      <c r="Q25" s="103">
        <f>月額・料率設定表!G34</f>
        <v>6289</v>
      </c>
      <c r="R25" s="192">
        <f>INT($B25*月額・料率設定表!$R$13/1000)</f>
        <v>144</v>
      </c>
      <c r="S25" s="103">
        <f t="shared" si="8"/>
        <v>184</v>
      </c>
      <c r="T25" s="101">
        <f>月額・料率設定表!E34</f>
        <v>328</v>
      </c>
      <c r="U25" s="141">
        <f t="shared" si="0"/>
        <v>1710</v>
      </c>
      <c r="V25" s="96">
        <f t="shared" si="9"/>
        <v>1710</v>
      </c>
      <c r="W25" s="104">
        <f>月額・料率設定表!H34</f>
        <v>3420</v>
      </c>
      <c r="X25" s="47">
        <v>16</v>
      </c>
      <c r="Y25" s="49">
        <v>22555</v>
      </c>
    </row>
    <row r="26" spans="1:26" s="51" customFormat="1" ht="19.399999999999999" customHeight="1" x14ac:dyDescent="0.2">
      <c r="A26" s="202">
        <v>17</v>
      </c>
      <c r="B26" s="199">
        <f>月額・料率設定表!B35</f>
        <v>200000</v>
      </c>
      <c r="C26" s="95">
        <f t="shared" si="1"/>
        <v>6670</v>
      </c>
      <c r="D26" s="96">
        <v>195000</v>
      </c>
      <c r="E26" s="121" t="s">
        <v>33</v>
      </c>
      <c r="F26" s="95">
        <v>210000</v>
      </c>
      <c r="G26" s="100">
        <f>INT($B26*月額・料率設定表!$L$13/1000)</f>
        <v>5300</v>
      </c>
      <c r="H26" s="101">
        <f t="shared" si="2"/>
        <v>6700</v>
      </c>
      <c r="I26" s="102">
        <f>月額・料率設定表!C35</f>
        <v>12000</v>
      </c>
      <c r="J26" s="192">
        <f t="shared" si="3"/>
        <v>15600</v>
      </c>
      <c r="K26" s="100">
        <f t="shared" si="4"/>
        <v>2228</v>
      </c>
      <c r="L26" s="103">
        <f t="shared" si="5"/>
        <v>2806</v>
      </c>
      <c r="M26" s="101">
        <f>月額・料率設定表!F35</f>
        <v>5034</v>
      </c>
      <c r="N26" s="103">
        <f t="shared" si="6"/>
        <v>5380</v>
      </c>
      <c r="O26" s="192">
        <f>INT($B26*月額・料率設定表!$P$13/1000)</f>
        <v>2920</v>
      </c>
      <c r="P26" s="103">
        <f t="shared" si="7"/>
        <v>3700</v>
      </c>
      <c r="Q26" s="103">
        <f>月額・料率設定表!G35</f>
        <v>6620</v>
      </c>
      <c r="R26" s="192">
        <f>INT($B26*月額・料率設定表!$R$13/1000)</f>
        <v>152</v>
      </c>
      <c r="S26" s="103">
        <f t="shared" si="8"/>
        <v>194</v>
      </c>
      <c r="T26" s="101">
        <f>月額・料率設定表!E35</f>
        <v>346</v>
      </c>
      <c r="U26" s="141">
        <f t="shared" si="0"/>
        <v>1800</v>
      </c>
      <c r="V26" s="96">
        <f t="shared" si="9"/>
        <v>1800</v>
      </c>
      <c r="W26" s="104">
        <f>月額・料率設定表!H35</f>
        <v>3600</v>
      </c>
      <c r="X26" s="47">
        <v>17</v>
      </c>
      <c r="Y26" s="52">
        <v>24290</v>
      </c>
    </row>
    <row r="27" spans="1:26" s="51" customFormat="1" ht="19.399999999999999" customHeight="1" x14ac:dyDescent="0.2">
      <c r="A27" s="202">
        <v>18</v>
      </c>
      <c r="B27" s="199">
        <f>月額・料率設定表!B36</f>
        <v>220000</v>
      </c>
      <c r="C27" s="95">
        <f t="shared" si="1"/>
        <v>7330</v>
      </c>
      <c r="D27" s="96">
        <v>210000</v>
      </c>
      <c r="E27" s="121" t="s">
        <v>33</v>
      </c>
      <c r="F27" s="95">
        <v>230000</v>
      </c>
      <c r="G27" s="100">
        <f>INT($B27*月額・料率設定表!$L$13/1000)</f>
        <v>5830</v>
      </c>
      <c r="H27" s="101">
        <f t="shared" si="2"/>
        <v>7370</v>
      </c>
      <c r="I27" s="102">
        <f>月額・料率設定表!C36</f>
        <v>13200</v>
      </c>
      <c r="J27" s="192">
        <f t="shared" si="3"/>
        <v>17160</v>
      </c>
      <c r="K27" s="100">
        <f t="shared" si="4"/>
        <v>2451</v>
      </c>
      <c r="L27" s="103">
        <f t="shared" si="5"/>
        <v>3087</v>
      </c>
      <c r="M27" s="101">
        <f>月額・料率設定表!F36</f>
        <v>5538</v>
      </c>
      <c r="N27" s="103">
        <f t="shared" si="6"/>
        <v>5918</v>
      </c>
      <c r="O27" s="192">
        <f>INT($B27*月額・料率設定表!$P$13/1000)</f>
        <v>3212</v>
      </c>
      <c r="P27" s="103">
        <f t="shared" si="7"/>
        <v>4070</v>
      </c>
      <c r="Q27" s="103">
        <f>月額・料率設定表!G36</f>
        <v>7282</v>
      </c>
      <c r="R27" s="192">
        <f>INT($B27*月額・料率設定表!$R$13/1000)</f>
        <v>167</v>
      </c>
      <c r="S27" s="103">
        <f t="shared" si="8"/>
        <v>213</v>
      </c>
      <c r="T27" s="101">
        <f>月額・料率設定表!E36</f>
        <v>380</v>
      </c>
      <c r="U27" s="141">
        <f t="shared" si="0"/>
        <v>1980</v>
      </c>
      <c r="V27" s="96">
        <f t="shared" si="9"/>
        <v>1980</v>
      </c>
      <c r="W27" s="104">
        <f>月額・料率設定表!H36</f>
        <v>3960</v>
      </c>
      <c r="X27" s="47">
        <v>18</v>
      </c>
      <c r="Y27" s="52">
        <v>26025</v>
      </c>
    </row>
    <row r="28" spans="1:26" s="51" customFormat="1" ht="19.399999999999999" customHeight="1" x14ac:dyDescent="0.2">
      <c r="A28" s="202">
        <v>19</v>
      </c>
      <c r="B28" s="199">
        <f>月額・料率設定表!B37</f>
        <v>240000</v>
      </c>
      <c r="C28" s="95">
        <f t="shared" si="1"/>
        <v>8000</v>
      </c>
      <c r="D28" s="122">
        <v>230000</v>
      </c>
      <c r="E28" s="98" t="s">
        <v>33</v>
      </c>
      <c r="F28" s="123">
        <v>250000</v>
      </c>
      <c r="G28" s="100">
        <f>INT($B28*月額・料率設定表!$L$13/1000)</f>
        <v>6360</v>
      </c>
      <c r="H28" s="101">
        <f t="shared" si="2"/>
        <v>8040</v>
      </c>
      <c r="I28" s="102">
        <f>月額・料率設定表!C37</f>
        <v>14400</v>
      </c>
      <c r="J28" s="192">
        <f t="shared" si="3"/>
        <v>18720</v>
      </c>
      <c r="K28" s="100">
        <f t="shared" si="4"/>
        <v>2674</v>
      </c>
      <c r="L28" s="103">
        <f t="shared" si="5"/>
        <v>3367</v>
      </c>
      <c r="M28" s="101">
        <f>月額・料率設定表!F37</f>
        <v>6041</v>
      </c>
      <c r="N28" s="103">
        <f t="shared" si="6"/>
        <v>6456</v>
      </c>
      <c r="O28" s="192">
        <f>INT($B28*月額・料率設定表!$P$13/1000)</f>
        <v>3504</v>
      </c>
      <c r="P28" s="103">
        <f t="shared" si="7"/>
        <v>4440</v>
      </c>
      <c r="Q28" s="103">
        <f>月額・料率設定表!G37</f>
        <v>7944</v>
      </c>
      <c r="R28" s="192">
        <f>INT($B28*月額・料率設定表!$R$13/1000)</f>
        <v>182</v>
      </c>
      <c r="S28" s="103">
        <f t="shared" si="8"/>
        <v>233</v>
      </c>
      <c r="T28" s="101">
        <f>月額・料率設定表!E37</f>
        <v>415</v>
      </c>
      <c r="U28" s="141">
        <f t="shared" si="0"/>
        <v>2160</v>
      </c>
      <c r="V28" s="96">
        <f t="shared" si="9"/>
        <v>2160</v>
      </c>
      <c r="W28" s="104">
        <f>月額・料率設定表!H37</f>
        <v>4320</v>
      </c>
      <c r="X28" s="47">
        <v>19</v>
      </c>
      <c r="Y28" s="52">
        <v>27760</v>
      </c>
    </row>
    <row r="29" spans="1:26" s="51" customFormat="1" ht="19.399999999999999" customHeight="1" thickBot="1" x14ac:dyDescent="0.25">
      <c r="A29" s="203">
        <v>20</v>
      </c>
      <c r="B29" s="200">
        <f>月額・料率設定表!B38</f>
        <v>260000</v>
      </c>
      <c r="C29" s="110">
        <f t="shared" si="1"/>
        <v>8670</v>
      </c>
      <c r="D29" s="119">
        <v>250000</v>
      </c>
      <c r="E29" s="113" t="s">
        <v>33</v>
      </c>
      <c r="F29" s="124">
        <v>270000</v>
      </c>
      <c r="G29" s="115">
        <f>INT($B29*月額・料率設定表!$L$13/1000)</f>
        <v>6890</v>
      </c>
      <c r="H29" s="116">
        <f t="shared" si="2"/>
        <v>8710</v>
      </c>
      <c r="I29" s="117">
        <f>月額・料率設定表!C38</f>
        <v>15600</v>
      </c>
      <c r="J29" s="193">
        <f t="shared" si="3"/>
        <v>20280</v>
      </c>
      <c r="K29" s="115">
        <f t="shared" si="4"/>
        <v>2897</v>
      </c>
      <c r="L29" s="118">
        <f t="shared" si="5"/>
        <v>3648</v>
      </c>
      <c r="M29" s="116">
        <f>月額・料率設定表!F38</f>
        <v>6545</v>
      </c>
      <c r="N29" s="118">
        <f t="shared" si="6"/>
        <v>6994</v>
      </c>
      <c r="O29" s="193">
        <f>INT($B29*月額・料率設定表!$P$13/1000)</f>
        <v>3796</v>
      </c>
      <c r="P29" s="118">
        <f t="shared" si="7"/>
        <v>4810</v>
      </c>
      <c r="Q29" s="118">
        <f>月額・料率設定表!G38</f>
        <v>8606</v>
      </c>
      <c r="R29" s="193">
        <f>INT($B29*月額・料率設定表!$R$13/1000)</f>
        <v>197</v>
      </c>
      <c r="S29" s="118">
        <f t="shared" si="8"/>
        <v>252</v>
      </c>
      <c r="T29" s="116">
        <f>月額・料率設定表!E38</f>
        <v>449</v>
      </c>
      <c r="U29" s="133">
        <f t="shared" si="0"/>
        <v>2340</v>
      </c>
      <c r="V29" s="119">
        <f t="shared" si="9"/>
        <v>2340</v>
      </c>
      <c r="W29" s="120">
        <f>月額・料率設定表!H38</f>
        <v>4680</v>
      </c>
      <c r="X29" s="53">
        <v>20</v>
      </c>
      <c r="Y29" s="54">
        <v>29495</v>
      </c>
    </row>
    <row r="30" spans="1:26" s="51" customFormat="1" ht="19.399999999999999" customHeight="1" x14ac:dyDescent="0.2">
      <c r="A30" s="202">
        <v>21</v>
      </c>
      <c r="B30" s="199">
        <f>月額・料率設定表!B39</f>
        <v>280000</v>
      </c>
      <c r="C30" s="95">
        <f t="shared" si="1"/>
        <v>9330</v>
      </c>
      <c r="D30" s="96">
        <v>270000</v>
      </c>
      <c r="E30" s="121" t="s">
        <v>33</v>
      </c>
      <c r="F30" s="95">
        <v>290000</v>
      </c>
      <c r="G30" s="100">
        <f>INT($B30*月額・料率設定表!$L$13/1000)</f>
        <v>7420</v>
      </c>
      <c r="H30" s="101">
        <f t="shared" si="2"/>
        <v>9380</v>
      </c>
      <c r="I30" s="102">
        <f>月額・料率設定表!C39</f>
        <v>16800</v>
      </c>
      <c r="J30" s="192">
        <f t="shared" si="3"/>
        <v>21840</v>
      </c>
      <c r="K30" s="100">
        <f t="shared" si="4"/>
        <v>3120</v>
      </c>
      <c r="L30" s="103">
        <f t="shared" si="5"/>
        <v>3928</v>
      </c>
      <c r="M30" s="101">
        <f>月額・料率設定表!F39</f>
        <v>7048</v>
      </c>
      <c r="N30" s="103">
        <f t="shared" si="6"/>
        <v>7532</v>
      </c>
      <c r="O30" s="192">
        <f>INT($B30*月額・料率設定表!$P$13/1000)</f>
        <v>4088</v>
      </c>
      <c r="P30" s="103">
        <f t="shared" si="7"/>
        <v>5180</v>
      </c>
      <c r="Q30" s="103">
        <f>月額・料率設定表!G39</f>
        <v>9268</v>
      </c>
      <c r="R30" s="192">
        <f>INT($B30*月額・料率設定表!$R$13/1000)</f>
        <v>212</v>
      </c>
      <c r="S30" s="103">
        <f t="shared" si="8"/>
        <v>272</v>
      </c>
      <c r="T30" s="101">
        <f>月額・料率設定表!E39</f>
        <v>484</v>
      </c>
      <c r="U30" s="141">
        <f t="shared" si="0"/>
        <v>2520</v>
      </c>
      <c r="V30" s="96">
        <f t="shared" si="9"/>
        <v>2520</v>
      </c>
      <c r="W30" s="104">
        <f>月額・料率設定表!H39</f>
        <v>5040</v>
      </c>
      <c r="X30" s="47">
        <v>21</v>
      </c>
      <c r="Y30" s="49">
        <v>31230</v>
      </c>
    </row>
    <row r="31" spans="1:26" s="51" customFormat="1" ht="19.399999999999999" customHeight="1" x14ac:dyDescent="0.2">
      <c r="A31" s="202">
        <v>22</v>
      </c>
      <c r="B31" s="199">
        <f>月額・料率設定表!B40</f>
        <v>300000</v>
      </c>
      <c r="C31" s="95">
        <f t="shared" si="1"/>
        <v>10000</v>
      </c>
      <c r="D31" s="96">
        <v>290000</v>
      </c>
      <c r="E31" s="121" t="s">
        <v>33</v>
      </c>
      <c r="F31" s="95">
        <v>310000</v>
      </c>
      <c r="G31" s="100">
        <f>INT($B31*月額・料率設定表!$L$13/1000)</f>
        <v>7950</v>
      </c>
      <c r="H31" s="101">
        <f t="shared" si="2"/>
        <v>10050</v>
      </c>
      <c r="I31" s="102">
        <f>月額・料率設定表!C40</f>
        <v>18000</v>
      </c>
      <c r="J31" s="192">
        <f t="shared" si="3"/>
        <v>23400</v>
      </c>
      <c r="K31" s="100">
        <f t="shared" si="4"/>
        <v>3342</v>
      </c>
      <c r="L31" s="103">
        <f t="shared" si="5"/>
        <v>4209</v>
      </c>
      <c r="M31" s="101">
        <f>月額・料率設定表!F40</f>
        <v>7551</v>
      </c>
      <c r="N31" s="103">
        <f t="shared" si="6"/>
        <v>8070</v>
      </c>
      <c r="O31" s="192">
        <f>INT($B31*月額・料率設定表!$P$13/1000)</f>
        <v>4380</v>
      </c>
      <c r="P31" s="103">
        <f t="shared" si="7"/>
        <v>5550</v>
      </c>
      <c r="Q31" s="103">
        <f>月額・料率設定表!G40</f>
        <v>9930</v>
      </c>
      <c r="R31" s="192">
        <f>INT($B31*月額・料率設定表!$R$13/1000)</f>
        <v>228</v>
      </c>
      <c r="S31" s="103">
        <f t="shared" si="8"/>
        <v>291</v>
      </c>
      <c r="T31" s="101">
        <f>月額・料率設定表!E40</f>
        <v>519</v>
      </c>
      <c r="U31" s="141">
        <f t="shared" si="0"/>
        <v>2700</v>
      </c>
      <c r="V31" s="96">
        <f t="shared" si="9"/>
        <v>2700</v>
      </c>
      <c r="W31" s="104">
        <f>月額・料率設定表!H40</f>
        <v>5400</v>
      </c>
      <c r="X31" s="47">
        <v>22</v>
      </c>
      <c r="Y31" s="52">
        <v>32965</v>
      </c>
    </row>
    <row r="32" spans="1:26" s="51" customFormat="1" ht="19.399999999999999" customHeight="1" x14ac:dyDescent="0.2">
      <c r="A32" s="202">
        <v>23</v>
      </c>
      <c r="B32" s="199">
        <f>月額・料率設定表!B41</f>
        <v>320000</v>
      </c>
      <c r="C32" s="95">
        <f t="shared" si="1"/>
        <v>10670</v>
      </c>
      <c r="D32" s="96">
        <v>310000</v>
      </c>
      <c r="E32" s="121" t="s">
        <v>33</v>
      </c>
      <c r="F32" s="95">
        <v>330000</v>
      </c>
      <c r="G32" s="100">
        <f>INT($B32*月額・料率設定表!$L$13/1000)</f>
        <v>8480</v>
      </c>
      <c r="H32" s="101">
        <f t="shared" si="2"/>
        <v>10720</v>
      </c>
      <c r="I32" s="102">
        <f>月額・料率設定表!C41</f>
        <v>19200</v>
      </c>
      <c r="J32" s="192">
        <f t="shared" si="3"/>
        <v>24960</v>
      </c>
      <c r="K32" s="100">
        <f t="shared" si="4"/>
        <v>3565</v>
      </c>
      <c r="L32" s="103">
        <f t="shared" si="5"/>
        <v>4490</v>
      </c>
      <c r="M32" s="101">
        <f>月額・料率設定表!F41</f>
        <v>8055</v>
      </c>
      <c r="N32" s="103">
        <f t="shared" si="6"/>
        <v>8608</v>
      </c>
      <c r="O32" s="192">
        <f>INT($B32*月額・料率設定表!$P$13/1000)</f>
        <v>4672</v>
      </c>
      <c r="P32" s="103">
        <f t="shared" si="7"/>
        <v>5920</v>
      </c>
      <c r="Q32" s="103">
        <f>月額・料率設定表!G41</f>
        <v>10592</v>
      </c>
      <c r="R32" s="192">
        <f>INT($B32*月額・料率設定表!$R$13/1000)</f>
        <v>243</v>
      </c>
      <c r="S32" s="103">
        <f t="shared" si="8"/>
        <v>310</v>
      </c>
      <c r="T32" s="101">
        <f>月額・料率設定表!E41</f>
        <v>553</v>
      </c>
      <c r="U32" s="141">
        <f t="shared" si="0"/>
        <v>2880</v>
      </c>
      <c r="V32" s="96">
        <f t="shared" si="9"/>
        <v>2880</v>
      </c>
      <c r="W32" s="104">
        <f>月額・料率設定表!H41</f>
        <v>5760</v>
      </c>
      <c r="X32" s="47">
        <v>23</v>
      </c>
      <c r="Y32" s="52">
        <v>35567.5</v>
      </c>
    </row>
    <row r="33" spans="1:25" s="51" customFormat="1" ht="19.399999999999999" customHeight="1" x14ac:dyDescent="0.2">
      <c r="A33" s="202">
        <v>24</v>
      </c>
      <c r="B33" s="199">
        <f>月額・料率設定表!B42</f>
        <v>340000</v>
      </c>
      <c r="C33" s="95">
        <f t="shared" si="1"/>
        <v>11330</v>
      </c>
      <c r="D33" s="122">
        <v>330000</v>
      </c>
      <c r="E33" s="98" t="s">
        <v>33</v>
      </c>
      <c r="F33" s="123">
        <v>350000</v>
      </c>
      <c r="G33" s="100">
        <f>INT($B33*月額・料率設定表!$L$13/1000)</f>
        <v>9010</v>
      </c>
      <c r="H33" s="101">
        <f t="shared" si="2"/>
        <v>11390</v>
      </c>
      <c r="I33" s="102">
        <f>月額・料率設定表!C42</f>
        <v>20400</v>
      </c>
      <c r="J33" s="192">
        <f t="shared" si="3"/>
        <v>26520</v>
      </c>
      <c r="K33" s="100">
        <f t="shared" si="4"/>
        <v>3788</v>
      </c>
      <c r="L33" s="103">
        <f t="shared" si="5"/>
        <v>4770</v>
      </c>
      <c r="M33" s="101">
        <f>月額・料率設定表!F42</f>
        <v>8558</v>
      </c>
      <c r="N33" s="103">
        <f t="shared" si="6"/>
        <v>9146</v>
      </c>
      <c r="O33" s="192">
        <f>INT($B33*月額・料率設定表!$P$13/1000)</f>
        <v>4964</v>
      </c>
      <c r="P33" s="103">
        <f t="shared" si="7"/>
        <v>6290</v>
      </c>
      <c r="Q33" s="103">
        <f>月額・料率設定表!G42</f>
        <v>11254</v>
      </c>
      <c r="R33" s="192">
        <f>INT($B33*月額・料率設定表!$R$13/1000)</f>
        <v>258</v>
      </c>
      <c r="S33" s="103">
        <f t="shared" si="8"/>
        <v>330</v>
      </c>
      <c r="T33" s="101">
        <f>月額・料率設定表!E42</f>
        <v>588</v>
      </c>
      <c r="U33" s="141">
        <f t="shared" si="0"/>
        <v>3060</v>
      </c>
      <c r="V33" s="96">
        <f t="shared" si="9"/>
        <v>3060</v>
      </c>
      <c r="W33" s="104">
        <f>月額・料率設定表!H42</f>
        <v>6120</v>
      </c>
      <c r="X33" s="47">
        <v>24</v>
      </c>
      <c r="Y33" s="52">
        <v>38170</v>
      </c>
    </row>
    <row r="34" spans="1:25" s="51" customFormat="1" ht="19.399999999999999" customHeight="1" thickBot="1" x14ac:dyDescent="0.25">
      <c r="A34" s="203">
        <v>25</v>
      </c>
      <c r="B34" s="200">
        <f>月額・料率設定表!B43</f>
        <v>360000</v>
      </c>
      <c r="C34" s="110">
        <f t="shared" si="1"/>
        <v>12000</v>
      </c>
      <c r="D34" s="119">
        <v>350000</v>
      </c>
      <c r="E34" s="113" t="s">
        <v>33</v>
      </c>
      <c r="F34" s="124">
        <v>370000</v>
      </c>
      <c r="G34" s="115">
        <f>INT($B34*月額・料率設定表!$L$13/1000)</f>
        <v>9540</v>
      </c>
      <c r="H34" s="116">
        <f t="shared" si="2"/>
        <v>12060</v>
      </c>
      <c r="I34" s="117">
        <f>月額・料率設定表!C43</f>
        <v>21600</v>
      </c>
      <c r="J34" s="193">
        <f t="shared" si="3"/>
        <v>28080</v>
      </c>
      <c r="K34" s="115">
        <f t="shared" si="4"/>
        <v>4011</v>
      </c>
      <c r="L34" s="118">
        <f t="shared" si="5"/>
        <v>5051</v>
      </c>
      <c r="M34" s="116">
        <f>月額・料率設定表!F43</f>
        <v>9062</v>
      </c>
      <c r="N34" s="118">
        <f t="shared" si="6"/>
        <v>9684</v>
      </c>
      <c r="O34" s="193">
        <f>INT($B34*月額・料率設定表!$P$13/1000)</f>
        <v>5256</v>
      </c>
      <c r="P34" s="118">
        <f t="shared" si="7"/>
        <v>6660</v>
      </c>
      <c r="Q34" s="118">
        <f>月額・料率設定表!G43</f>
        <v>11916</v>
      </c>
      <c r="R34" s="193">
        <f>INT($B34*月額・料率設定表!$R$13/1000)</f>
        <v>273</v>
      </c>
      <c r="S34" s="118">
        <f t="shared" si="8"/>
        <v>349</v>
      </c>
      <c r="T34" s="116">
        <f>月額・料率設定表!E43</f>
        <v>622</v>
      </c>
      <c r="U34" s="133">
        <f t="shared" si="0"/>
        <v>3240</v>
      </c>
      <c r="V34" s="119">
        <f t="shared" si="9"/>
        <v>3240</v>
      </c>
      <c r="W34" s="120">
        <f>月額・料率設定表!H43</f>
        <v>6480</v>
      </c>
      <c r="X34" s="53">
        <v>25</v>
      </c>
      <c r="Y34" s="54">
        <v>40772.5</v>
      </c>
    </row>
    <row r="35" spans="1:25" s="51" customFormat="1" ht="19.399999999999999" customHeight="1" x14ac:dyDescent="0.2">
      <c r="A35" s="202">
        <v>26</v>
      </c>
      <c r="B35" s="199">
        <f>月額・料率設定表!B44</f>
        <v>380000</v>
      </c>
      <c r="C35" s="95">
        <f t="shared" si="1"/>
        <v>12670</v>
      </c>
      <c r="D35" s="96">
        <v>370000</v>
      </c>
      <c r="E35" s="121" t="s">
        <v>33</v>
      </c>
      <c r="F35" s="95">
        <v>395000</v>
      </c>
      <c r="G35" s="100">
        <f>INT($B35*月額・料率設定表!$L$13/1000)</f>
        <v>10070</v>
      </c>
      <c r="H35" s="101">
        <f t="shared" si="2"/>
        <v>12730</v>
      </c>
      <c r="I35" s="102">
        <f>月額・料率設定表!C44</f>
        <v>22800</v>
      </c>
      <c r="J35" s="192">
        <f t="shared" si="3"/>
        <v>29640</v>
      </c>
      <c r="K35" s="100">
        <f t="shared" si="4"/>
        <v>4234</v>
      </c>
      <c r="L35" s="103">
        <f t="shared" si="5"/>
        <v>5331</v>
      </c>
      <c r="M35" s="101">
        <f>月額・料率設定表!F44</f>
        <v>9565</v>
      </c>
      <c r="N35" s="103">
        <f t="shared" si="6"/>
        <v>10222</v>
      </c>
      <c r="O35" s="192">
        <f>INT($B35*月額・料率設定表!$P$13/1000)</f>
        <v>5548</v>
      </c>
      <c r="P35" s="103">
        <f t="shared" si="7"/>
        <v>7030</v>
      </c>
      <c r="Q35" s="103">
        <f>月額・料率設定表!G44</f>
        <v>12578</v>
      </c>
      <c r="R35" s="192">
        <f>INT($B35*月額・料率設定表!$R$13/1000)</f>
        <v>288</v>
      </c>
      <c r="S35" s="103">
        <f t="shared" si="8"/>
        <v>369</v>
      </c>
      <c r="T35" s="101">
        <f>月額・料率設定表!E44</f>
        <v>657</v>
      </c>
      <c r="U35" s="141">
        <f t="shared" si="0"/>
        <v>3420</v>
      </c>
      <c r="V35" s="96">
        <f t="shared" si="9"/>
        <v>3420</v>
      </c>
      <c r="W35" s="104">
        <f>月額・料率設定表!H44</f>
        <v>6840</v>
      </c>
      <c r="X35" s="47">
        <v>26</v>
      </c>
      <c r="Y35" s="49">
        <v>43375</v>
      </c>
    </row>
    <row r="36" spans="1:25" s="51" customFormat="1" ht="19.399999999999999" customHeight="1" x14ac:dyDescent="0.2">
      <c r="A36" s="202">
        <v>27</v>
      </c>
      <c r="B36" s="199">
        <f>月額・料率設定表!B45</f>
        <v>410000</v>
      </c>
      <c r="C36" s="95">
        <f t="shared" si="1"/>
        <v>13670</v>
      </c>
      <c r="D36" s="96">
        <v>395000</v>
      </c>
      <c r="E36" s="121" t="s">
        <v>33</v>
      </c>
      <c r="F36" s="95">
        <v>425000</v>
      </c>
      <c r="G36" s="100">
        <f>INT($B36*月額・料率設定表!$L$13/1000)</f>
        <v>10865</v>
      </c>
      <c r="H36" s="101">
        <f t="shared" si="2"/>
        <v>13735</v>
      </c>
      <c r="I36" s="102">
        <f>月額・料率設定表!C45</f>
        <v>24600</v>
      </c>
      <c r="J36" s="192">
        <f t="shared" si="3"/>
        <v>31980</v>
      </c>
      <c r="K36" s="100">
        <f t="shared" si="4"/>
        <v>4568</v>
      </c>
      <c r="L36" s="103">
        <f t="shared" si="5"/>
        <v>5752</v>
      </c>
      <c r="M36" s="101">
        <f>月額・料率設定表!F45</f>
        <v>10320</v>
      </c>
      <c r="N36" s="103">
        <f t="shared" si="6"/>
        <v>11029</v>
      </c>
      <c r="O36" s="192">
        <f>INT($B36*月額・料率設定表!$P$13/1000)</f>
        <v>5986</v>
      </c>
      <c r="P36" s="103">
        <f t="shared" si="7"/>
        <v>7585</v>
      </c>
      <c r="Q36" s="103">
        <f>月額・料率設定表!G45</f>
        <v>13571</v>
      </c>
      <c r="R36" s="192">
        <f>INT($B36*月額・料率設定表!$R$13/1000)</f>
        <v>311</v>
      </c>
      <c r="S36" s="103">
        <f t="shared" si="8"/>
        <v>398</v>
      </c>
      <c r="T36" s="101">
        <f>月額・料率設定表!E45</f>
        <v>709</v>
      </c>
      <c r="U36" s="141">
        <f t="shared" si="0"/>
        <v>3690</v>
      </c>
      <c r="V36" s="96">
        <f t="shared" si="9"/>
        <v>3690</v>
      </c>
      <c r="W36" s="104">
        <f>月額・料率設定表!H45</f>
        <v>7380</v>
      </c>
      <c r="X36" s="47">
        <v>27</v>
      </c>
      <c r="Y36" s="52">
        <v>45977.5</v>
      </c>
    </row>
    <row r="37" spans="1:25" s="51" customFormat="1" ht="19.399999999999999" customHeight="1" x14ac:dyDescent="0.2">
      <c r="A37" s="202">
        <v>28</v>
      </c>
      <c r="B37" s="199">
        <f>月額・料率設定表!B46</f>
        <v>440000</v>
      </c>
      <c r="C37" s="95">
        <f t="shared" si="1"/>
        <v>14670</v>
      </c>
      <c r="D37" s="96">
        <v>425000</v>
      </c>
      <c r="E37" s="121" t="s">
        <v>33</v>
      </c>
      <c r="F37" s="95">
        <v>455000</v>
      </c>
      <c r="G37" s="100">
        <f>INT($B37*月額・料率設定表!$L$13/1000)</f>
        <v>11660</v>
      </c>
      <c r="H37" s="101">
        <f t="shared" si="2"/>
        <v>14740</v>
      </c>
      <c r="I37" s="102">
        <f>月額・料率設定表!C46</f>
        <v>26400</v>
      </c>
      <c r="J37" s="192">
        <f t="shared" si="3"/>
        <v>34320</v>
      </c>
      <c r="K37" s="100">
        <f t="shared" si="4"/>
        <v>4902</v>
      </c>
      <c r="L37" s="103">
        <f t="shared" si="5"/>
        <v>6173</v>
      </c>
      <c r="M37" s="101">
        <f>月額・料率設定表!F46</f>
        <v>11075</v>
      </c>
      <c r="N37" s="103">
        <f t="shared" si="6"/>
        <v>11836</v>
      </c>
      <c r="O37" s="192">
        <f>INT($B37*月額・料率設定表!$P$13/1000)</f>
        <v>6424</v>
      </c>
      <c r="P37" s="103">
        <f t="shared" si="7"/>
        <v>8140</v>
      </c>
      <c r="Q37" s="103">
        <f>月額・料率設定表!G46</f>
        <v>14564</v>
      </c>
      <c r="R37" s="192">
        <f>INT($B37*月額・料率設定表!$R$13/1000)</f>
        <v>334</v>
      </c>
      <c r="S37" s="103">
        <f t="shared" si="8"/>
        <v>427</v>
      </c>
      <c r="T37" s="101">
        <f>月額・料率設定表!E46</f>
        <v>761</v>
      </c>
      <c r="U37" s="141">
        <f t="shared" si="0"/>
        <v>3960</v>
      </c>
      <c r="V37" s="96">
        <f t="shared" si="9"/>
        <v>3960</v>
      </c>
      <c r="W37" s="104">
        <f>月額・料率設定表!H46</f>
        <v>7920</v>
      </c>
      <c r="X37" s="47">
        <v>28</v>
      </c>
      <c r="Y37" s="52">
        <v>48580</v>
      </c>
    </row>
    <row r="38" spans="1:25" s="51" customFormat="1" ht="19.399999999999999" customHeight="1" x14ac:dyDescent="0.2">
      <c r="A38" s="202">
        <v>29</v>
      </c>
      <c r="B38" s="199">
        <f>月額・料率設定表!B47</f>
        <v>470000</v>
      </c>
      <c r="C38" s="95">
        <f t="shared" si="1"/>
        <v>15670</v>
      </c>
      <c r="D38" s="122">
        <v>455000</v>
      </c>
      <c r="E38" s="98" t="s">
        <v>33</v>
      </c>
      <c r="F38" s="123">
        <v>485000</v>
      </c>
      <c r="G38" s="100">
        <f>INT($B38*月額・料率設定表!$L$13/1000)</f>
        <v>12455</v>
      </c>
      <c r="H38" s="101">
        <f t="shared" si="2"/>
        <v>15745</v>
      </c>
      <c r="I38" s="102">
        <f>月額・料率設定表!C47</f>
        <v>28200</v>
      </c>
      <c r="J38" s="192">
        <f t="shared" si="3"/>
        <v>36660</v>
      </c>
      <c r="K38" s="100">
        <f t="shared" si="4"/>
        <v>5236</v>
      </c>
      <c r="L38" s="103">
        <f t="shared" si="5"/>
        <v>6594</v>
      </c>
      <c r="M38" s="101">
        <f>月額・料率設定表!F47</f>
        <v>11830</v>
      </c>
      <c r="N38" s="103">
        <f t="shared" si="6"/>
        <v>12643</v>
      </c>
      <c r="O38" s="192">
        <f>INT($B38*月額・料率設定表!$P$13/1000)</f>
        <v>6862</v>
      </c>
      <c r="P38" s="103">
        <f t="shared" si="7"/>
        <v>8695</v>
      </c>
      <c r="Q38" s="103">
        <f>月額・料率設定表!G47</f>
        <v>15557</v>
      </c>
      <c r="R38" s="192">
        <f>INT($B38*月額・料率設定表!$R$13/1000)</f>
        <v>357</v>
      </c>
      <c r="S38" s="103">
        <f t="shared" si="8"/>
        <v>456</v>
      </c>
      <c r="T38" s="101">
        <f>月額・料率設定表!E47</f>
        <v>813</v>
      </c>
      <c r="U38" s="141">
        <f t="shared" si="0"/>
        <v>4230</v>
      </c>
      <c r="V38" s="96">
        <f t="shared" si="9"/>
        <v>4230</v>
      </c>
      <c r="W38" s="104">
        <f>月額・料率設定表!H47</f>
        <v>8460</v>
      </c>
      <c r="X38" s="47">
        <v>29</v>
      </c>
      <c r="Y38" s="52">
        <v>51182.5</v>
      </c>
    </row>
    <row r="39" spans="1:25" s="51" customFormat="1" ht="19.399999999999999" customHeight="1" thickBot="1" x14ac:dyDescent="0.25">
      <c r="A39" s="203">
        <v>30</v>
      </c>
      <c r="B39" s="200">
        <f>月額・料率設定表!B48</f>
        <v>500000</v>
      </c>
      <c r="C39" s="110">
        <f t="shared" si="1"/>
        <v>16670</v>
      </c>
      <c r="D39" s="119">
        <v>485000</v>
      </c>
      <c r="E39" s="113" t="s">
        <v>33</v>
      </c>
      <c r="F39" s="124">
        <v>515000</v>
      </c>
      <c r="G39" s="115">
        <f>INT($B39*月額・料率設定表!$L$13/1000)</f>
        <v>13250</v>
      </c>
      <c r="H39" s="116">
        <f t="shared" si="2"/>
        <v>16750</v>
      </c>
      <c r="I39" s="117">
        <f>月額・料率設定表!C48</f>
        <v>30000</v>
      </c>
      <c r="J39" s="193">
        <f t="shared" si="3"/>
        <v>39000</v>
      </c>
      <c r="K39" s="115">
        <f t="shared" si="4"/>
        <v>5570</v>
      </c>
      <c r="L39" s="118">
        <f t="shared" si="5"/>
        <v>7015</v>
      </c>
      <c r="M39" s="116">
        <f>月額・料率設定表!F48</f>
        <v>12585</v>
      </c>
      <c r="N39" s="118">
        <f t="shared" si="6"/>
        <v>13450</v>
      </c>
      <c r="O39" s="193">
        <f>INT($B39*月額・料率設定表!$P$13/1000)</f>
        <v>7300</v>
      </c>
      <c r="P39" s="118">
        <f t="shared" si="7"/>
        <v>9250</v>
      </c>
      <c r="Q39" s="118">
        <f>月額・料率設定表!G48</f>
        <v>16550</v>
      </c>
      <c r="R39" s="193">
        <f>INT($B39*月額・料率設定表!$R$13/1000)</f>
        <v>380</v>
      </c>
      <c r="S39" s="118">
        <f t="shared" si="8"/>
        <v>485</v>
      </c>
      <c r="T39" s="116">
        <f>月額・料率設定表!E48</f>
        <v>865</v>
      </c>
      <c r="U39" s="133">
        <f t="shared" si="0"/>
        <v>4500</v>
      </c>
      <c r="V39" s="119">
        <f t="shared" si="9"/>
        <v>4500</v>
      </c>
      <c r="W39" s="120">
        <f>月額・料率設定表!H48</f>
        <v>9000</v>
      </c>
      <c r="X39" s="53">
        <v>30</v>
      </c>
      <c r="Y39" s="55">
        <v>53785</v>
      </c>
    </row>
    <row r="40" spans="1:25" s="51" customFormat="1" ht="19.399999999999999" customHeight="1" x14ac:dyDescent="0.2">
      <c r="A40" s="202">
        <v>31</v>
      </c>
      <c r="B40" s="199">
        <f>月額・料率設定表!B49</f>
        <v>530000</v>
      </c>
      <c r="C40" s="95">
        <f t="shared" si="1"/>
        <v>17670</v>
      </c>
      <c r="D40" s="96">
        <v>515000</v>
      </c>
      <c r="E40" s="121" t="s">
        <v>33</v>
      </c>
      <c r="F40" s="95">
        <v>545000</v>
      </c>
      <c r="G40" s="100">
        <f>INT($B40*月額・料率設定表!$L$13/1000)</f>
        <v>14045</v>
      </c>
      <c r="H40" s="101">
        <f t="shared" si="2"/>
        <v>17755</v>
      </c>
      <c r="I40" s="102">
        <f>月額・料率設定表!C49</f>
        <v>31800</v>
      </c>
      <c r="J40" s="192">
        <f t="shared" si="3"/>
        <v>41340</v>
      </c>
      <c r="K40" s="100">
        <f t="shared" si="4"/>
        <v>5905</v>
      </c>
      <c r="L40" s="103">
        <f t="shared" si="5"/>
        <v>7436</v>
      </c>
      <c r="M40" s="101">
        <f>月額・料率設定表!F49</f>
        <v>13341</v>
      </c>
      <c r="N40" s="103">
        <f t="shared" si="6"/>
        <v>14257</v>
      </c>
      <c r="O40" s="192">
        <f>INT($B40*月額・料率設定表!$P$13/1000)</f>
        <v>7738</v>
      </c>
      <c r="P40" s="103">
        <f t="shared" si="7"/>
        <v>9805</v>
      </c>
      <c r="Q40" s="103">
        <f>月額・料率設定表!G49</f>
        <v>17543</v>
      </c>
      <c r="R40" s="192">
        <f>INT($B40*月額・料率設定表!$R$13/1000)</f>
        <v>402</v>
      </c>
      <c r="S40" s="103">
        <f t="shared" si="8"/>
        <v>514</v>
      </c>
      <c r="T40" s="101">
        <f>月額・料率設定表!E49</f>
        <v>916</v>
      </c>
      <c r="U40" s="141">
        <f t="shared" si="0"/>
        <v>4770</v>
      </c>
      <c r="V40" s="96">
        <f t="shared" si="9"/>
        <v>4770</v>
      </c>
      <c r="W40" s="104">
        <f>月額・料率設定表!H49</f>
        <v>9540</v>
      </c>
      <c r="X40" s="48"/>
      <c r="Y40" s="49"/>
    </row>
    <row r="41" spans="1:25" s="51" customFormat="1" ht="19.399999999999999" customHeight="1" x14ac:dyDescent="0.2">
      <c r="A41" s="202">
        <v>32</v>
      </c>
      <c r="B41" s="199">
        <f>月額・料率設定表!B50</f>
        <v>560000</v>
      </c>
      <c r="C41" s="95">
        <f t="shared" si="1"/>
        <v>18670</v>
      </c>
      <c r="D41" s="96">
        <v>545000</v>
      </c>
      <c r="E41" s="121" t="s">
        <v>33</v>
      </c>
      <c r="F41" s="95">
        <v>575000</v>
      </c>
      <c r="G41" s="100">
        <f>INT($B41*月額・料率設定表!$L$13/1000)</f>
        <v>14840</v>
      </c>
      <c r="H41" s="101">
        <f t="shared" si="2"/>
        <v>18760</v>
      </c>
      <c r="I41" s="102">
        <f>月額・料率設定表!C50</f>
        <v>33600</v>
      </c>
      <c r="J41" s="192">
        <f t="shared" si="3"/>
        <v>43680</v>
      </c>
      <c r="K41" s="100">
        <f t="shared" si="4"/>
        <v>6239</v>
      </c>
      <c r="L41" s="103">
        <f t="shared" si="5"/>
        <v>7857</v>
      </c>
      <c r="M41" s="101">
        <f>月額・料率設定表!F50</f>
        <v>14096</v>
      </c>
      <c r="N41" s="103">
        <f t="shared" si="6"/>
        <v>15064</v>
      </c>
      <c r="O41" s="192">
        <f>INT($B41*月額・料率設定表!$P$13/1000)</f>
        <v>8176</v>
      </c>
      <c r="P41" s="103">
        <f t="shared" si="7"/>
        <v>10360</v>
      </c>
      <c r="Q41" s="103">
        <f>月額・料率設定表!G50</f>
        <v>18536</v>
      </c>
      <c r="R41" s="192">
        <f>INT($B41*月額・料率設定表!$R$13/1000)</f>
        <v>425</v>
      </c>
      <c r="S41" s="103">
        <f t="shared" si="8"/>
        <v>543</v>
      </c>
      <c r="T41" s="101">
        <f>月額・料率設定表!E50</f>
        <v>968</v>
      </c>
      <c r="U41" s="141">
        <f t="shared" si="0"/>
        <v>5040</v>
      </c>
      <c r="V41" s="96">
        <f t="shared" si="9"/>
        <v>5040</v>
      </c>
      <c r="W41" s="104">
        <f>月額・料率設定表!H50</f>
        <v>10080</v>
      </c>
      <c r="X41" s="48"/>
      <c r="Y41" s="52"/>
    </row>
    <row r="42" spans="1:25" s="51" customFormat="1" ht="19.399999999999999" customHeight="1" x14ac:dyDescent="0.2">
      <c r="A42" s="202">
        <v>33</v>
      </c>
      <c r="B42" s="199">
        <f>月額・料率設定表!B51</f>
        <v>590000</v>
      </c>
      <c r="C42" s="95">
        <f t="shared" si="1"/>
        <v>19670</v>
      </c>
      <c r="D42" s="96">
        <v>575000</v>
      </c>
      <c r="E42" s="121" t="s">
        <v>33</v>
      </c>
      <c r="F42" s="95">
        <v>605000</v>
      </c>
      <c r="G42" s="100">
        <f>INT($B42*月額・料率設定表!$L$13/1000)</f>
        <v>15635</v>
      </c>
      <c r="H42" s="101">
        <f t="shared" si="2"/>
        <v>19765</v>
      </c>
      <c r="I42" s="102">
        <f>月額・料率設定表!C51</f>
        <v>35400</v>
      </c>
      <c r="J42" s="192">
        <f t="shared" si="3"/>
        <v>46020</v>
      </c>
      <c r="K42" s="100">
        <f t="shared" si="4"/>
        <v>6573</v>
      </c>
      <c r="L42" s="103">
        <f t="shared" si="5"/>
        <v>8278</v>
      </c>
      <c r="M42" s="101">
        <f>月額・料率設定表!F51</f>
        <v>14851</v>
      </c>
      <c r="N42" s="103">
        <f t="shared" si="6"/>
        <v>15871</v>
      </c>
      <c r="O42" s="192">
        <f>INT($B42*月額・料率設定表!$P$13/1000)</f>
        <v>8614</v>
      </c>
      <c r="P42" s="103">
        <f t="shared" si="7"/>
        <v>10915</v>
      </c>
      <c r="Q42" s="103">
        <f>月額・料率設定表!G51</f>
        <v>19529</v>
      </c>
      <c r="R42" s="192">
        <f>INT($B42*月額・料率設定表!$R$13/1000)</f>
        <v>448</v>
      </c>
      <c r="S42" s="103">
        <f t="shared" si="8"/>
        <v>572</v>
      </c>
      <c r="T42" s="101">
        <f>月額・料率設定表!E51</f>
        <v>1020</v>
      </c>
      <c r="U42" s="141">
        <f t="shared" si="0"/>
        <v>5310</v>
      </c>
      <c r="V42" s="96">
        <f t="shared" si="9"/>
        <v>5310</v>
      </c>
      <c r="W42" s="104">
        <f>月額・料率設定表!H51</f>
        <v>10620</v>
      </c>
      <c r="X42" s="48"/>
      <c r="Y42" s="52"/>
    </row>
    <row r="43" spans="1:25" s="51" customFormat="1" ht="19.399999999999999" customHeight="1" x14ac:dyDescent="0.2">
      <c r="A43" s="202">
        <v>34</v>
      </c>
      <c r="B43" s="199">
        <f>月額・料率設定表!B52</f>
        <v>620000</v>
      </c>
      <c r="C43" s="95">
        <f t="shared" si="1"/>
        <v>20670</v>
      </c>
      <c r="D43" s="122">
        <v>605000</v>
      </c>
      <c r="E43" s="98" t="s">
        <v>33</v>
      </c>
      <c r="F43" s="123">
        <v>635000</v>
      </c>
      <c r="G43" s="100">
        <f>INT($B43*月額・料率設定表!$L$13/1000)</f>
        <v>16430</v>
      </c>
      <c r="H43" s="101">
        <f t="shared" si="2"/>
        <v>20770</v>
      </c>
      <c r="I43" s="102">
        <f>月額・料率設定表!C52</f>
        <v>37200</v>
      </c>
      <c r="J43" s="192">
        <f t="shared" si="3"/>
        <v>48360</v>
      </c>
      <c r="K43" s="100">
        <f t="shared" si="4"/>
        <v>6907</v>
      </c>
      <c r="L43" s="103">
        <f t="shared" si="5"/>
        <v>8699</v>
      </c>
      <c r="M43" s="101">
        <f>月額・料率設定表!F52</f>
        <v>15606</v>
      </c>
      <c r="N43" s="103">
        <f t="shared" si="6"/>
        <v>16678</v>
      </c>
      <c r="O43" s="192">
        <f>INT($B43*月額・料率設定表!$P$13/1000)</f>
        <v>9052</v>
      </c>
      <c r="P43" s="103">
        <f t="shared" si="7"/>
        <v>11470</v>
      </c>
      <c r="Q43" s="103">
        <f>月額・料率設定表!G52</f>
        <v>20522</v>
      </c>
      <c r="R43" s="192">
        <f>INT($B43*月額・料率設定表!$R$13/1000)</f>
        <v>471</v>
      </c>
      <c r="S43" s="103">
        <f t="shared" si="8"/>
        <v>601</v>
      </c>
      <c r="T43" s="101">
        <f>月額・料率設定表!E52</f>
        <v>1072</v>
      </c>
      <c r="U43" s="141">
        <f t="shared" si="0"/>
        <v>5580</v>
      </c>
      <c r="V43" s="96">
        <f t="shared" si="9"/>
        <v>5580</v>
      </c>
      <c r="W43" s="104">
        <f>月額・料率設定表!H52</f>
        <v>11160</v>
      </c>
      <c r="X43" s="48"/>
      <c r="Y43" s="52"/>
    </row>
    <row r="44" spans="1:25" s="51" customFormat="1" ht="19.399999999999999" customHeight="1" thickBot="1" x14ac:dyDescent="0.25">
      <c r="A44" s="203">
        <v>35</v>
      </c>
      <c r="B44" s="200">
        <f>月額・料率設定表!B53</f>
        <v>650000</v>
      </c>
      <c r="C44" s="110">
        <f t="shared" si="1"/>
        <v>21670</v>
      </c>
      <c r="D44" s="119">
        <v>635000</v>
      </c>
      <c r="E44" s="113" t="s">
        <v>33</v>
      </c>
      <c r="F44" s="124">
        <v>665000</v>
      </c>
      <c r="G44" s="115">
        <f>INT($B44*月額・料率設定表!$L$13/1000)</f>
        <v>17225</v>
      </c>
      <c r="H44" s="116">
        <f t="shared" si="2"/>
        <v>21775</v>
      </c>
      <c r="I44" s="117">
        <f>月額・料率設定表!C53</f>
        <v>39000</v>
      </c>
      <c r="J44" s="193">
        <f t="shared" si="3"/>
        <v>50700</v>
      </c>
      <c r="K44" s="115">
        <f t="shared" si="4"/>
        <v>7241</v>
      </c>
      <c r="L44" s="118">
        <f t="shared" si="5"/>
        <v>9120</v>
      </c>
      <c r="M44" s="116">
        <f>月額・料率設定表!F53</f>
        <v>16361</v>
      </c>
      <c r="N44" s="118">
        <f t="shared" si="6"/>
        <v>17485</v>
      </c>
      <c r="O44" s="193">
        <f>INT($B44*月額・料率設定表!$P$13/1000)</f>
        <v>9490</v>
      </c>
      <c r="P44" s="118">
        <f t="shared" si="7"/>
        <v>12025</v>
      </c>
      <c r="Q44" s="118">
        <f>月額・料率設定表!G53</f>
        <v>21515</v>
      </c>
      <c r="R44" s="193">
        <f>INT($B44*月額・料率設定表!$R$13/1000)</f>
        <v>494</v>
      </c>
      <c r="S44" s="118">
        <f t="shared" si="8"/>
        <v>630</v>
      </c>
      <c r="T44" s="116">
        <f>月額・料率設定表!E53</f>
        <v>1124</v>
      </c>
      <c r="U44" s="133">
        <f t="shared" si="0"/>
        <v>5850</v>
      </c>
      <c r="V44" s="119">
        <f t="shared" si="9"/>
        <v>5850</v>
      </c>
      <c r="W44" s="120">
        <f>月額・料率設定表!H53</f>
        <v>11700</v>
      </c>
      <c r="X44" s="56"/>
      <c r="Y44" s="54"/>
    </row>
    <row r="45" spans="1:25" s="51" customFormat="1" ht="19.399999999999999" customHeight="1" thickBot="1" x14ac:dyDescent="0.25">
      <c r="A45" s="204">
        <v>36</v>
      </c>
      <c r="B45" s="205">
        <f>月額・料率設定表!B54</f>
        <v>680000</v>
      </c>
      <c r="C45" s="206">
        <f t="shared" si="1"/>
        <v>22670</v>
      </c>
      <c r="D45" s="207">
        <v>665000</v>
      </c>
      <c r="E45" s="208" t="s">
        <v>33</v>
      </c>
      <c r="F45" s="206">
        <v>695000</v>
      </c>
      <c r="G45" s="209">
        <f>INT($B45*月額・料率設定表!$L$13/1000)</f>
        <v>18020</v>
      </c>
      <c r="H45" s="210">
        <f t="shared" si="2"/>
        <v>22780</v>
      </c>
      <c r="I45" s="211">
        <f>月額・料率設定表!C54</f>
        <v>40800</v>
      </c>
      <c r="J45" s="212">
        <f t="shared" si="3"/>
        <v>53040</v>
      </c>
      <c r="K45" s="209">
        <f t="shared" si="4"/>
        <v>7576</v>
      </c>
      <c r="L45" s="213">
        <f t="shared" si="5"/>
        <v>9540</v>
      </c>
      <c r="M45" s="210">
        <f>月額・料率設定表!F54</f>
        <v>17116</v>
      </c>
      <c r="N45" s="213">
        <f t="shared" si="6"/>
        <v>18292</v>
      </c>
      <c r="O45" s="212">
        <f>INT($B45*月額・料率設定表!$P$13/1000)</f>
        <v>9928</v>
      </c>
      <c r="P45" s="213">
        <f t="shared" si="7"/>
        <v>12580</v>
      </c>
      <c r="Q45" s="213">
        <f>月額・料率設定表!G54</f>
        <v>22508</v>
      </c>
      <c r="R45" s="212">
        <f>INT($B45*月額・料率設定表!$R$13/1000)</f>
        <v>516</v>
      </c>
      <c r="S45" s="213">
        <f t="shared" si="8"/>
        <v>660</v>
      </c>
      <c r="T45" s="210">
        <f>月額・料率設定表!E54</f>
        <v>1176</v>
      </c>
      <c r="U45" s="214">
        <f t="shared" si="0"/>
        <v>6120</v>
      </c>
      <c r="V45" s="207">
        <f t="shared" si="9"/>
        <v>6120</v>
      </c>
      <c r="W45" s="215">
        <f>月額・料率設定表!H54</f>
        <v>12240</v>
      </c>
      <c r="X45" s="48"/>
      <c r="Y45" s="52"/>
    </row>
    <row r="46" spans="1:25" s="51" customFormat="1" ht="19.399999999999999" hidden="1" customHeight="1" outlineLevel="1" x14ac:dyDescent="0.2">
      <c r="A46" s="94">
        <v>37</v>
      </c>
      <c r="B46" s="95">
        <f>月額・料率設定表!B55</f>
        <v>710000</v>
      </c>
      <c r="C46" s="96">
        <f t="shared" si="1"/>
        <v>23670</v>
      </c>
      <c r="D46" s="96">
        <v>695000</v>
      </c>
      <c r="E46" s="121" t="s">
        <v>33</v>
      </c>
      <c r="F46" s="95">
        <v>730000</v>
      </c>
      <c r="G46" s="100">
        <f>INT($B46*月額・料率設定表!$L$13/1000)</f>
        <v>18815</v>
      </c>
      <c r="H46" s="101">
        <f t="shared" si="2"/>
        <v>23785</v>
      </c>
      <c r="I46" s="102">
        <f>月額・料率設定表!C55</f>
        <v>42600</v>
      </c>
      <c r="J46" s="192">
        <f t="shared" si="3"/>
        <v>55380</v>
      </c>
      <c r="K46" s="100">
        <f t="shared" si="4"/>
        <v>7910</v>
      </c>
      <c r="L46" s="103">
        <f t="shared" si="5"/>
        <v>9961</v>
      </c>
      <c r="M46" s="102">
        <f>月額・料率設定表!F55</f>
        <v>17871</v>
      </c>
      <c r="N46" s="192">
        <f t="shared" si="6"/>
        <v>19099</v>
      </c>
      <c r="O46" s="100">
        <f>INT($B46*月額・料率設定表!$P$13/1000)</f>
        <v>10366</v>
      </c>
      <c r="P46" s="103">
        <f t="shared" si="7"/>
        <v>13135</v>
      </c>
      <c r="Q46" s="102">
        <f>月額・料率設定表!G55</f>
        <v>23501</v>
      </c>
      <c r="R46" s="100">
        <f>INT($B46*月額・料率設定表!$R$13/1000)</f>
        <v>539</v>
      </c>
      <c r="S46" s="103">
        <f t="shared" si="8"/>
        <v>689</v>
      </c>
      <c r="T46" s="101">
        <f>月額・料率設定表!E55</f>
        <v>1228</v>
      </c>
      <c r="U46" s="141">
        <f t="shared" si="0"/>
        <v>6390</v>
      </c>
      <c r="V46" s="96">
        <f t="shared" si="9"/>
        <v>6390</v>
      </c>
      <c r="W46" s="104">
        <f>月額・料率設定表!H55</f>
        <v>12780</v>
      </c>
      <c r="X46" s="48"/>
      <c r="Y46" s="52"/>
    </row>
    <row r="47" spans="1:25" s="51" customFormat="1" ht="19.399999999999999" hidden="1" customHeight="1" outlineLevel="1" x14ac:dyDescent="0.2">
      <c r="A47" s="94">
        <v>38</v>
      </c>
      <c r="B47" s="95">
        <f>月額・料率設定表!B56</f>
        <v>750000</v>
      </c>
      <c r="C47" s="96">
        <f t="shared" si="1"/>
        <v>25000</v>
      </c>
      <c r="D47" s="96">
        <v>730000</v>
      </c>
      <c r="E47" s="121" t="s">
        <v>33</v>
      </c>
      <c r="F47" s="95">
        <v>770000</v>
      </c>
      <c r="G47" s="100">
        <f>INT($B47*月額・料率設定表!$L$13/1000)</f>
        <v>19875</v>
      </c>
      <c r="H47" s="101">
        <f t="shared" si="2"/>
        <v>25125</v>
      </c>
      <c r="I47" s="102">
        <f>月額・料率設定表!C56</f>
        <v>45000</v>
      </c>
      <c r="J47" s="192">
        <f t="shared" si="3"/>
        <v>58500</v>
      </c>
      <c r="K47" s="100">
        <f t="shared" si="4"/>
        <v>8355</v>
      </c>
      <c r="L47" s="103">
        <f t="shared" si="5"/>
        <v>10523</v>
      </c>
      <c r="M47" s="102">
        <f>月額・料率設定表!F56</f>
        <v>18878</v>
      </c>
      <c r="N47" s="192">
        <f t="shared" si="6"/>
        <v>20175</v>
      </c>
      <c r="O47" s="100">
        <f>INT($B47*月額・料率設定表!$P$13/1000)</f>
        <v>10950</v>
      </c>
      <c r="P47" s="103">
        <f t="shared" si="7"/>
        <v>13875</v>
      </c>
      <c r="Q47" s="102">
        <f>月額・料率設定表!G56</f>
        <v>24825</v>
      </c>
      <c r="R47" s="100">
        <f>INT($B47*月額・料率設定表!$R$13/1000)</f>
        <v>570</v>
      </c>
      <c r="S47" s="103">
        <f t="shared" si="8"/>
        <v>727</v>
      </c>
      <c r="T47" s="101">
        <f>月額・料率設定表!E56</f>
        <v>1297</v>
      </c>
      <c r="U47" s="141">
        <f t="shared" si="0"/>
        <v>6750</v>
      </c>
      <c r="V47" s="96">
        <f t="shared" si="9"/>
        <v>6750</v>
      </c>
      <c r="W47" s="104">
        <f>月額・料率設定表!H56</f>
        <v>13500</v>
      </c>
      <c r="X47" s="48"/>
      <c r="Y47" s="52"/>
    </row>
    <row r="48" spans="1:25" s="51" customFormat="1" ht="19.399999999999999" hidden="1" customHeight="1" outlineLevel="1" thickBot="1" x14ac:dyDescent="0.25">
      <c r="A48" s="94">
        <v>39</v>
      </c>
      <c r="B48" s="125">
        <f>月額・料率設定表!B57</f>
        <v>790000</v>
      </c>
      <c r="C48" s="126">
        <f t="shared" si="1"/>
        <v>26330</v>
      </c>
      <c r="D48" s="122">
        <v>770000</v>
      </c>
      <c r="E48" s="127" t="s">
        <v>33</v>
      </c>
      <c r="F48" s="123">
        <v>810000</v>
      </c>
      <c r="G48" s="128">
        <f>INT($B48*月額・料率設定表!$L$13/1000)</f>
        <v>20935</v>
      </c>
      <c r="H48" s="129">
        <f t="shared" si="2"/>
        <v>26465</v>
      </c>
      <c r="I48" s="130">
        <f>月額・料率設定表!C57</f>
        <v>47400</v>
      </c>
      <c r="J48" s="192">
        <f t="shared" si="3"/>
        <v>61620</v>
      </c>
      <c r="K48" s="100">
        <f t="shared" si="4"/>
        <v>8801</v>
      </c>
      <c r="L48" s="103">
        <f t="shared" si="5"/>
        <v>11084</v>
      </c>
      <c r="M48" s="102">
        <f>月額・料率設定表!F57</f>
        <v>19885</v>
      </c>
      <c r="N48" s="192">
        <f t="shared" si="6"/>
        <v>21251</v>
      </c>
      <c r="O48" s="100">
        <f>INT($B48*月額・料率設定表!$P$13/1000)</f>
        <v>11534</v>
      </c>
      <c r="P48" s="103">
        <f t="shared" si="7"/>
        <v>14615</v>
      </c>
      <c r="Q48" s="102">
        <f>月額・料率設定表!G57</f>
        <v>26149</v>
      </c>
      <c r="R48" s="100">
        <f>INT($B48*月額・料率設定表!$R$13/1000)</f>
        <v>600</v>
      </c>
      <c r="S48" s="103">
        <f t="shared" si="8"/>
        <v>766</v>
      </c>
      <c r="T48" s="101">
        <f>月額・料率設定表!E57</f>
        <v>1366</v>
      </c>
      <c r="U48" s="125">
        <f t="shared" si="0"/>
        <v>7110</v>
      </c>
      <c r="V48" s="126">
        <f t="shared" si="9"/>
        <v>7110</v>
      </c>
      <c r="W48" s="132">
        <f>月額・料率設定表!H57</f>
        <v>14220</v>
      </c>
      <c r="X48" s="56"/>
      <c r="Y48" s="54"/>
    </row>
    <row r="49" spans="1:25" ht="19.399999999999999" hidden="1" customHeight="1" outlineLevel="1" thickBot="1" x14ac:dyDescent="0.25">
      <c r="A49" s="162">
        <v>40</v>
      </c>
      <c r="B49" s="133">
        <f>月額・料率設定表!B58</f>
        <v>830000</v>
      </c>
      <c r="C49" s="119">
        <f t="shared" si="1"/>
        <v>27670</v>
      </c>
      <c r="D49" s="119">
        <v>810000</v>
      </c>
      <c r="E49" s="113" t="s">
        <v>33</v>
      </c>
      <c r="F49" s="124">
        <v>855000</v>
      </c>
      <c r="G49" s="115">
        <f>INT($B49*月額・料率設定表!$L$13/1000)</f>
        <v>21995</v>
      </c>
      <c r="H49" s="116">
        <f t="shared" si="2"/>
        <v>27805</v>
      </c>
      <c r="I49" s="117">
        <f>月額・料率設定表!C58</f>
        <v>49800</v>
      </c>
      <c r="J49" s="193">
        <f t="shared" si="3"/>
        <v>64740</v>
      </c>
      <c r="K49" s="115">
        <f t="shared" si="4"/>
        <v>9247</v>
      </c>
      <c r="L49" s="118">
        <f t="shared" si="5"/>
        <v>11645</v>
      </c>
      <c r="M49" s="117">
        <f>月額・料率設定表!F58</f>
        <v>20892</v>
      </c>
      <c r="N49" s="193">
        <f t="shared" si="6"/>
        <v>22327</v>
      </c>
      <c r="O49" s="115">
        <f>INT($B49*月額・料率設定表!$P$13/1000)</f>
        <v>12118</v>
      </c>
      <c r="P49" s="118">
        <f t="shared" si="7"/>
        <v>15355</v>
      </c>
      <c r="Q49" s="117">
        <f>月額・料率設定表!G58</f>
        <v>27473</v>
      </c>
      <c r="R49" s="115">
        <f>INT($B49*月額・料率設定表!$R$13/1000)</f>
        <v>630</v>
      </c>
      <c r="S49" s="118">
        <f t="shared" si="8"/>
        <v>805</v>
      </c>
      <c r="T49" s="116">
        <f>月額・料率設定表!E58</f>
        <v>1435</v>
      </c>
      <c r="U49" s="133">
        <f t="shared" si="0"/>
        <v>7470</v>
      </c>
      <c r="V49" s="119">
        <f t="shared" si="9"/>
        <v>7470</v>
      </c>
      <c r="W49" s="120">
        <f>月額・料率設定表!H58</f>
        <v>14940</v>
      </c>
      <c r="X49" s="57"/>
      <c r="Y49" s="57"/>
    </row>
    <row r="50" spans="1:25" ht="19.399999999999999" hidden="1" customHeight="1" outlineLevel="1" x14ac:dyDescent="0.2">
      <c r="A50" s="94">
        <v>41</v>
      </c>
      <c r="B50" s="134">
        <f>月額・料率設定表!B59</f>
        <v>880000</v>
      </c>
      <c r="C50" s="135">
        <f t="shared" si="1"/>
        <v>29330</v>
      </c>
      <c r="D50" s="96">
        <v>855000</v>
      </c>
      <c r="E50" s="121" t="s">
        <v>33</v>
      </c>
      <c r="F50" s="95">
        <v>905000</v>
      </c>
      <c r="G50" s="136">
        <f>INT($B50*月額・料率設定表!$L$13/1000)</f>
        <v>23320</v>
      </c>
      <c r="H50" s="137">
        <f t="shared" si="2"/>
        <v>29480</v>
      </c>
      <c r="I50" s="102">
        <f>月額・料率設定表!C59</f>
        <v>52800</v>
      </c>
      <c r="J50" s="192">
        <f t="shared" si="3"/>
        <v>68640</v>
      </c>
      <c r="K50" s="100">
        <f t="shared" si="4"/>
        <v>9804</v>
      </c>
      <c r="L50" s="103">
        <f t="shared" si="5"/>
        <v>12346</v>
      </c>
      <c r="M50" s="102">
        <f>月額・料率設定表!F59</f>
        <v>22150</v>
      </c>
      <c r="N50" s="192">
        <f t="shared" si="6"/>
        <v>23672</v>
      </c>
      <c r="O50" s="100">
        <f>INT($B50*月額・料率設定表!$P$13/1000)</f>
        <v>12848</v>
      </c>
      <c r="P50" s="103">
        <f t="shared" si="7"/>
        <v>16280</v>
      </c>
      <c r="Q50" s="102">
        <f>月額・料率設定表!G59</f>
        <v>29128</v>
      </c>
      <c r="R50" s="100">
        <f>INT($B50*月額・料率設定表!$R$13/1000)</f>
        <v>668</v>
      </c>
      <c r="S50" s="103">
        <f t="shared" si="8"/>
        <v>854</v>
      </c>
      <c r="T50" s="101">
        <f>月額・料率設定表!E59</f>
        <v>1522</v>
      </c>
      <c r="U50" s="134">
        <f t="shared" si="0"/>
        <v>7920</v>
      </c>
      <c r="V50" s="135">
        <f t="shared" si="9"/>
        <v>7920</v>
      </c>
      <c r="W50" s="138">
        <f>月額・料率設定表!H59</f>
        <v>15840</v>
      </c>
    </row>
    <row r="51" spans="1:25" ht="19.399999999999999" hidden="1" customHeight="1" outlineLevel="1" x14ac:dyDescent="0.2">
      <c r="A51" s="94">
        <v>42</v>
      </c>
      <c r="B51" s="125">
        <f>月額・料率設定表!B60</f>
        <v>930000</v>
      </c>
      <c r="C51" s="126">
        <f t="shared" si="1"/>
        <v>31000</v>
      </c>
      <c r="D51" s="96">
        <v>905000</v>
      </c>
      <c r="E51" s="106" t="s">
        <v>33</v>
      </c>
      <c r="F51" s="95">
        <v>955000</v>
      </c>
      <c r="G51" s="128">
        <f>INT($B51*月額・料率設定表!$L$13/1000)</f>
        <v>24645</v>
      </c>
      <c r="H51" s="129">
        <f t="shared" si="2"/>
        <v>31155</v>
      </c>
      <c r="I51" s="130">
        <f>月額・料率設定表!C60</f>
        <v>55800</v>
      </c>
      <c r="J51" s="192">
        <f t="shared" si="3"/>
        <v>72540</v>
      </c>
      <c r="K51" s="100">
        <f t="shared" si="4"/>
        <v>10361</v>
      </c>
      <c r="L51" s="103">
        <f t="shared" si="5"/>
        <v>13048</v>
      </c>
      <c r="M51" s="102">
        <f>月額・料率設定表!F60</f>
        <v>23409</v>
      </c>
      <c r="N51" s="192">
        <f t="shared" si="6"/>
        <v>25017</v>
      </c>
      <c r="O51" s="100">
        <f>INT($B51*月額・料率設定表!$P$13/1000)</f>
        <v>13578</v>
      </c>
      <c r="P51" s="103">
        <f t="shared" si="7"/>
        <v>17205</v>
      </c>
      <c r="Q51" s="102">
        <f>月額・料率設定表!G60</f>
        <v>30783</v>
      </c>
      <c r="R51" s="100">
        <f>INT($B51*月額・料率設定表!$R$13/1000)</f>
        <v>706</v>
      </c>
      <c r="S51" s="103">
        <f t="shared" si="8"/>
        <v>902</v>
      </c>
      <c r="T51" s="101">
        <f>月額・料率設定表!E60</f>
        <v>1608</v>
      </c>
      <c r="U51" s="125">
        <f t="shared" si="0"/>
        <v>8370</v>
      </c>
      <c r="V51" s="126">
        <f t="shared" si="9"/>
        <v>8370</v>
      </c>
      <c r="W51" s="132">
        <f>月額・料率設定表!H60</f>
        <v>16740</v>
      </c>
    </row>
    <row r="52" spans="1:25" ht="19.399999999999999" hidden="1" customHeight="1" outlineLevel="1" x14ac:dyDescent="0.2">
      <c r="A52" s="94">
        <v>43</v>
      </c>
      <c r="B52" s="125">
        <f>月額・料率設定表!B61</f>
        <v>980000</v>
      </c>
      <c r="C52" s="126">
        <f t="shared" si="1"/>
        <v>32670</v>
      </c>
      <c r="D52" s="126">
        <v>955000</v>
      </c>
      <c r="E52" s="106" t="s">
        <v>33</v>
      </c>
      <c r="F52" s="131">
        <v>1005000</v>
      </c>
      <c r="G52" s="128">
        <f>INT($B52*月額・料率設定表!$L$13/1000)</f>
        <v>25970</v>
      </c>
      <c r="H52" s="129">
        <f t="shared" si="2"/>
        <v>32830</v>
      </c>
      <c r="I52" s="130">
        <f>月額・料率設定表!C61</f>
        <v>58800</v>
      </c>
      <c r="J52" s="192">
        <f t="shared" si="3"/>
        <v>76440</v>
      </c>
      <c r="K52" s="100">
        <f t="shared" si="4"/>
        <v>10918</v>
      </c>
      <c r="L52" s="103">
        <f t="shared" si="5"/>
        <v>13749</v>
      </c>
      <c r="M52" s="102">
        <f>月額・料率設定表!F61</f>
        <v>24667</v>
      </c>
      <c r="N52" s="192">
        <f t="shared" si="6"/>
        <v>26362</v>
      </c>
      <c r="O52" s="100">
        <f>INT($B52*月額・料率設定表!$P$13/1000)</f>
        <v>14308</v>
      </c>
      <c r="P52" s="103">
        <f t="shared" si="7"/>
        <v>18130</v>
      </c>
      <c r="Q52" s="102">
        <f>月額・料率設定表!G61</f>
        <v>32438</v>
      </c>
      <c r="R52" s="100">
        <f>INT($B52*月額・料率設定表!$R$13/1000)</f>
        <v>744</v>
      </c>
      <c r="S52" s="103">
        <f t="shared" si="8"/>
        <v>951</v>
      </c>
      <c r="T52" s="101">
        <f>月額・料率設定表!E61</f>
        <v>1695</v>
      </c>
      <c r="U52" s="125">
        <f t="shared" si="0"/>
        <v>8820</v>
      </c>
      <c r="V52" s="126">
        <f t="shared" si="9"/>
        <v>8820</v>
      </c>
      <c r="W52" s="132">
        <f>月額・料率設定表!H61</f>
        <v>17640</v>
      </c>
    </row>
    <row r="53" spans="1:25" ht="19.399999999999999" hidden="1" customHeight="1" outlineLevel="1" x14ac:dyDescent="0.2">
      <c r="A53" s="94">
        <v>44</v>
      </c>
      <c r="B53" s="95">
        <f>月額・料率設定表!B62</f>
        <v>1030000</v>
      </c>
      <c r="C53" s="96">
        <f t="shared" si="1"/>
        <v>34330</v>
      </c>
      <c r="D53" s="139">
        <v>1005000</v>
      </c>
      <c r="E53" s="98" t="s">
        <v>33</v>
      </c>
      <c r="F53" s="140">
        <v>1055000</v>
      </c>
      <c r="G53" s="100">
        <f>INT($B53*月額・料率設定表!$L$13/1000)</f>
        <v>27295</v>
      </c>
      <c r="H53" s="101">
        <f t="shared" si="2"/>
        <v>34505</v>
      </c>
      <c r="I53" s="102">
        <f>月額・料率設定表!C62</f>
        <v>61800</v>
      </c>
      <c r="J53" s="192">
        <f t="shared" si="3"/>
        <v>80340</v>
      </c>
      <c r="K53" s="100">
        <f t="shared" si="4"/>
        <v>11475</v>
      </c>
      <c r="L53" s="103">
        <f t="shared" si="5"/>
        <v>14451</v>
      </c>
      <c r="M53" s="102">
        <f>月額・料率設定表!F62</f>
        <v>25926</v>
      </c>
      <c r="N53" s="192">
        <f t="shared" si="6"/>
        <v>27707</v>
      </c>
      <c r="O53" s="100">
        <f>INT($B53*月額・料率設定表!$P$13/1000)</f>
        <v>15038</v>
      </c>
      <c r="P53" s="103">
        <f t="shared" si="7"/>
        <v>19055</v>
      </c>
      <c r="Q53" s="102">
        <f>月額・料率設定表!G62</f>
        <v>34093</v>
      </c>
      <c r="R53" s="100">
        <f>INT($B53*月額・料率設定表!$R$13/1000)</f>
        <v>782</v>
      </c>
      <c r="S53" s="103">
        <f t="shared" si="8"/>
        <v>999</v>
      </c>
      <c r="T53" s="101">
        <f>月額・料率設定表!E62</f>
        <v>1781</v>
      </c>
      <c r="U53" s="141">
        <f t="shared" si="0"/>
        <v>9270</v>
      </c>
      <c r="V53" s="96">
        <f t="shared" si="9"/>
        <v>9270</v>
      </c>
      <c r="W53" s="104">
        <f>月額・料率設定表!H62</f>
        <v>18540</v>
      </c>
    </row>
    <row r="54" spans="1:25" ht="19.399999999999999" hidden="1" customHeight="1" outlineLevel="1" thickBot="1" x14ac:dyDescent="0.25">
      <c r="A54" s="162">
        <v>45</v>
      </c>
      <c r="B54" s="133">
        <f>月額・料率設定表!B63</f>
        <v>1090000</v>
      </c>
      <c r="C54" s="119">
        <f t="shared" si="1"/>
        <v>36330</v>
      </c>
      <c r="D54" s="119">
        <v>1055000</v>
      </c>
      <c r="E54" s="113" t="s">
        <v>33</v>
      </c>
      <c r="F54" s="124">
        <v>1115000</v>
      </c>
      <c r="G54" s="115">
        <f>INT($B54*月額・料率設定表!$L$13/1000)</f>
        <v>28885</v>
      </c>
      <c r="H54" s="116">
        <f t="shared" si="2"/>
        <v>36515</v>
      </c>
      <c r="I54" s="117">
        <f>月額・料率設定表!C63</f>
        <v>65400</v>
      </c>
      <c r="J54" s="193">
        <f t="shared" si="3"/>
        <v>85020</v>
      </c>
      <c r="K54" s="115">
        <f t="shared" si="4"/>
        <v>12143</v>
      </c>
      <c r="L54" s="118">
        <f t="shared" si="5"/>
        <v>15293</v>
      </c>
      <c r="M54" s="117">
        <f>月額・料率設定表!F63</f>
        <v>27436</v>
      </c>
      <c r="N54" s="193">
        <f t="shared" si="6"/>
        <v>29321</v>
      </c>
      <c r="O54" s="115">
        <f>INT($B54*月額・料率設定表!$P$13/1000)</f>
        <v>15914</v>
      </c>
      <c r="P54" s="118">
        <f t="shared" si="7"/>
        <v>20165</v>
      </c>
      <c r="Q54" s="117">
        <f>月額・料率設定表!G63</f>
        <v>36079</v>
      </c>
      <c r="R54" s="115">
        <f>INT($B54*月額・料率設定表!$R$13/1000)</f>
        <v>828</v>
      </c>
      <c r="S54" s="118">
        <f t="shared" si="8"/>
        <v>1057</v>
      </c>
      <c r="T54" s="116">
        <f>月額・料率設定表!E63</f>
        <v>1885</v>
      </c>
      <c r="U54" s="133">
        <f t="shared" si="0"/>
        <v>9810</v>
      </c>
      <c r="V54" s="119">
        <f t="shared" si="9"/>
        <v>9810</v>
      </c>
      <c r="W54" s="120">
        <f>月額・料率設定表!H63</f>
        <v>19620</v>
      </c>
    </row>
    <row r="55" spans="1:25" ht="19.399999999999999" hidden="1" customHeight="1" outlineLevel="1" x14ac:dyDescent="0.2">
      <c r="A55" s="94">
        <v>46</v>
      </c>
      <c r="B55" s="141">
        <f>月額・料率設定表!B64</f>
        <v>1150000</v>
      </c>
      <c r="C55" s="96">
        <f t="shared" si="1"/>
        <v>38330</v>
      </c>
      <c r="D55" s="96">
        <v>1115000</v>
      </c>
      <c r="E55" s="121" t="s">
        <v>33</v>
      </c>
      <c r="F55" s="95">
        <v>1175000</v>
      </c>
      <c r="G55" s="100">
        <f>INT($B55*月額・料率設定表!$L$13/1000)</f>
        <v>30475</v>
      </c>
      <c r="H55" s="101">
        <f t="shared" si="2"/>
        <v>38525</v>
      </c>
      <c r="I55" s="102">
        <f>月額・料率設定表!C64</f>
        <v>69000</v>
      </c>
      <c r="J55" s="192">
        <f t="shared" si="3"/>
        <v>89700</v>
      </c>
      <c r="K55" s="100">
        <f t="shared" si="4"/>
        <v>12811</v>
      </c>
      <c r="L55" s="103">
        <f t="shared" si="5"/>
        <v>16135</v>
      </c>
      <c r="M55" s="102">
        <f>月額・料率設定表!F64</f>
        <v>28946</v>
      </c>
      <c r="N55" s="192">
        <f t="shared" si="6"/>
        <v>30935</v>
      </c>
      <c r="O55" s="100">
        <f>INT($B55*月額・料率設定表!$P$13/1000)</f>
        <v>16790</v>
      </c>
      <c r="P55" s="103">
        <f t="shared" si="7"/>
        <v>21275</v>
      </c>
      <c r="Q55" s="102">
        <f>月額・料率設定表!G64</f>
        <v>38065</v>
      </c>
      <c r="R55" s="100">
        <f>INT($B55*月額・料率設定表!$R$13/1000)</f>
        <v>874</v>
      </c>
      <c r="S55" s="103">
        <f t="shared" si="8"/>
        <v>1115</v>
      </c>
      <c r="T55" s="101">
        <f>月額・料率設定表!E64</f>
        <v>1989</v>
      </c>
      <c r="U55" s="141">
        <f t="shared" si="0"/>
        <v>10350</v>
      </c>
      <c r="V55" s="96">
        <f t="shared" si="9"/>
        <v>10350</v>
      </c>
      <c r="W55" s="104">
        <f>月額・料率設定表!H64</f>
        <v>20700</v>
      </c>
    </row>
    <row r="56" spans="1:25" ht="18.75" hidden="1" customHeight="1" outlineLevel="1" x14ac:dyDescent="0.2">
      <c r="A56" s="94">
        <v>47</v>
      </c>
      <c r="B56" s="125">
        <f>月額・料率設定表!B65</f>
        <v>1210000</v>
      </c>
      <c r="C56" s="126">
        <f t="shared" si="1"/>
        <v>40330</v>
      </c>
      <c r="D56" s="126">
        <v>1175000</v>
      </c>
      <c r="E56" s="106" t="s">
        <v>33</v>
      </c>
      <c r="F56" s="155">
        <v>1235000</v>
      </c>
      <c r="G56" s="128">
        <f>INT($B56*月額・料率設定表!$L$13/1000)</f>
        <v>32065</v>
      </c>
      <c r="H56" s="129">
        <f t="shared" si="2"/>
        <v>40535</v>
      </c>
      <c r="I56" s="130">
        <f>月額・料率設定表!C65</f>
        <v>72600</v>
      </c>
      <c r="J56" s="194">
        <f t="shared" si="3"/>
        <v>94380</v>
      </c>
      <c r="K56" s="128">
        <f t="shared" si="4"/>
        <v>13480</v>
      </c>
      <c r="L56" s="161">
        <f t="shared" si="5"/>
        <v>16976</v>
      </c>
      <c r="M56" s="130">
        <f>月額・料率設定表!F65</f>
        <v>30456</v>
      </c>
      <c r="N56" s="194">
        <f t="shared" si="6"/>
        <v>32549</v>
      </c>
      <c r="O56" s="128">
        <f>INT($B56*月額・料率設定表!$P$13/1000)</f>
        <v>17666</v>
      </c>
      <c r="P56" s="161">
        <f t="shared" si="7"/>
        <v>22385</v>
      </c>
      <c r="Q56" s="130">
        <f>月額・料率設定表!G65</f>
        <v>40051</v>
      </c>
      <c r="R56" s="128">
        <f>INT($B56*月額・料率設定表!$R$13/1000)</f>
        <v>919</v>
      </c>
      <c r="S56" s="161">
        <f t="shared" si="8"/>
        <v>1174</v>
      </c>
      <c r="T56" s="129">
        <f>月額・料率設定表!E65</f>
        <v>2093</v>
      </c>
      <c r="U56" s="125">
        <f t="shared" si="0"/>
        <v>10890</v>
      </c>
      <c r="V56" s="126">
        <f t="shared" si="9"/>
        <v>10890</v>
      </c>
      <c r="W56" s="132">
        <f>月額・料率設定表!H65</f>
        <v>21780</v>
      </c>
    </row>
    <row r="57" spans="1:25" ht="18.75" hidden="1" customHeight="1" outlineLevel="1" x14ac:dyDescent="0.2">
      <c r="A57" s="94">
        <v>48</v>
      </c>
      <c r="B57" s="125">
        <f>月額・料率設定表!B66</f>
        <v>1270000</v>
      </c>
      <c r="C57" s="126">
        <f t="shared" si="1"/>
        <v>42330</v>
      </c>
      <c r="D57" s="126">
        <v>1235000</v>
      </c>
      <c r="E57" s="106" t="s">
        <v>33</v>
      </c>
      <c r="F57" s="155">
        <v>1295000</v>
      </c>
      <c r="G57" s="128">
        <f>INT($B57*月額・料率設定表!$L$13/1000)</f>
        <v>33655</v>
      </c>
      <c r="H57" s="129">
        <f>I57-G57</f>
        <v>42545</v>
      </c>
      <c r="I57" s="130">
        <f>月額・料率設定表!C66</f>
        <v>76200</v>
      </c>
      <c r="J57" s="194">
        <f t="shared" si="3"/>
        <v>99060</v>
      </c>
      <c r="K57" s="128">
        <f>G57-R57-O57</f>
        <v>14148</v>
      </c>
      <c r="L57" s="161">
        <f>M57-K57</f>
        <v>17818</v>
      </c>
      <c r="M57" s="130">
        <f>月額・料率設定表!F66</f>
        <v>31966</v>
      </c>
      <c r="N57" s="194">
        <f t="shared" si="6"/>
        <v>34163</v>
      </c>
      <c r="O57" s="128">
        <f>INT($B57*月額・料率設定表!$P$13/1000)</f>
        <v>18542</v>
      </c>
      <c r="P57" s="161">
        <f>Q57-O57</f>
        <v>23495</v>
      </c>
      <c r="Q57" s="130">
        <f>月額・料率設定表!G66</f>
        <v>42037</v>
      </c>
      <c r="R57" s="128">
        <f>INT($B57*月額・料率設定表!$R$13/1000)</f>
        <v>965</v>
      </c>
      <c r="S57" s="161">
        <f>T57-R57</f>
        <v>1232</v>
      </c>
      <c r="T57" s="129">
        <f>月額・料率設定表!E66</f>
        <v>2197</v>
      </c>
      <c r="U57" s="125">
        <f>INT(W57/2)</f>
        <v>11430</v>
      </c>
      <c r="V57" s="126">
        <f>W57-U57</f>
        <v>11430</v>
      </c>
      <c r="W57" s="132">
        <f>月額・料率設定表!H66</f>
        <v>22860</v>
      </c>
    </row>
    <row r="58" spans="1:25" ht="18.75" hidden="1" customHeight="1" outlineLevel="1" x14ac:dyDescent="0.2">
      <c r="A58" s="94">
        <v>49</v>
      </c>
      <c r="B58" s="125">
        <f>月額・料率設定表!B67</f>
        <v>1330000</v>
      </c>
      <c r="C58" s="126">
        <f t="shared" si="1"/>
        <v>44330</v>
      </c>
      <c r="D58" s="126">
        <v>1295000</v>
      </c>
      <c r="E58" s="106" t="s">
        <v>33</v>
      </c>
      <c r="F58" s="155">
        <v>1355000</v>
      </c>
      <c r="G58" s="128">
        <f>INT($B58*月額・料率設定表!$L$13/1000)</f>
        <v>35245</v>
      </c>
      <c r="H58" s="129">
        <f>I58-G58</f>
        <v>44555</v>
      </c>
      <c r="I58" s="130">
        <f>月額・料率設定表!C67</f>
        <v>79800</v>
      </c>
      <c r="J58" s="194">
        <f t="shared" si="3"/>
        <v>103740</v>
      </c>
      <c r="K58" s="128">
        <f>G58-R58-O58</f>
        <v>14817</v>
      </c>
      <c r="L58" s="161">
        <f>M58-K58</f>
        <v>18660</v>
      </c>
      <c r="M58" s="130">
        <f>月額・料率設定表!F67</f>
        <v>33477</v>
      </c>
      <c r="N58" s="194">
        <f t="shared" si="6"/>
        <v>35777</v>
      </c>
      <c r="O58" s="128">
        <f>INT($B58*月額・料率設定表!$P$13/1000)</f>
        <v>19418</v>
      </c>
      <c r="P58" s="161">
        <f>Q58-O58</f>
        <v>24605</v>
      </c>
      <c r="Q58" s="130">
        <f>月額・料率設定表!G67</f>
        <v>44023</v>
      </c>
      <c r="R58" s="128">
        <f>INT($B58*月額・料率設定表!$R$13/1000)</f>
        <v>1010</v>
      </c>
      <c r="S58" s="161">
        <f>T58-R58</f>
        <v>1290</v>
      </c>
      <c r="T58" s="129">
        <f>月額・料率設定表!E67</f>
        <v>2300</v>
      </c>
      <c r="U58" s="125">
        <f>INT(W58/2)</f>
        <v>11970</v>
      </c>
      <c r="V58" s="126">
        <f>W58-U58</f>
        <v>11970</v>
      </c>
      <c r="W58" s="132">
        <f>月額・料率設定表!H67</f>
        <v>23940</v>
      </c>
    </row>
    <row r="59" spans="1:25" ht="18.75" hidden="1" customHeight="1" outlineLevel="1" thickBot="1" x14ac:dyDescent="0.25">
      <c r="A59" s="162">
        <v>50</v>
      </c>
      <c r="B59" s="163">
        <f>月額・料率設定表!B68</f>
        <v>1390000</v>
      </c>
      <c r="C59" s="119">
        <f t="shared" si="1"/>
        <v>46330</v>
      </c>
      <c r="D59" s="119">
        <v>1355000</v>
      </c>
      <c r="E59" s="113" t="s">
        <v>33</v>
      </c>
      <c r="F59" s="124"/>
      <c r="G59" s="156">
        <f>INT($B59*月額・料率設定表!$L$13/1000)</f>
        <v>36835</v>
      </c>
      <c r="H59" s="157">
        <f>I59-G59</f>
        <v>46565</v>
      </c>
      <c r="I59" s="158">
        <f>月額・料率設定表!C68</f>
        <v>83400</v>
      </c>
      <c r="J59" s="195">
        <f t="shared" si="3"/>
        <v>108420</v>
      </c>
      <c r="K59" s="156">
        <f>G59-R59-O59</f>
        <v>15485</v>
      </c>
      <c r="L59" s="159">
        <f>M59-K59</f>
        <v>19502</v>
      </c>
      <c r="M59" s="158">
        <f>月額・料率設定表!F68</f>
        <v>34987</v>
      </c>
      <c r="N59" s="195">
        <f t="shared" si="6"/>
        <v>37391</v>
      </c>
      <c r="O59" s="156">
        <f>INT($B59*月額・料率設定表!$P$13/1000)</f>
        <v>20294</v>
      </c>
      <c r="P59" s="159">
        <f>Q59-O59</f>
        <v>25715</v>
      </c>
      <c r="Q59" s="158">
        <f>月額・料率設定表!G68</f>
        <v>46009</v>
      </c>
      <c r="R59" s="156">
        <f>INT($B59*月額・料率設定表!$R$13/1000)</f>
        <v>1056</v>
      </c>
      <c r="S59" s="159">
        <f>T59-R59</f>
        <v>1348</v>
      </c>
      <c r="T59" s="157">
        <f>月額・料率設定表!E68</f>
        <v>2404</v>
      </c>
      <c r="U59" s="165">
        <f>INT(W59/2)</f>
        <v>12510</v>
      </c>
      <c r="V59" s="111">
        <f>W59-U59</f>
        <v>12510</v>
      </c>
      <c r="W59" s="160">
        <f>月額・料率設定表!H68</f>
        <v>25020</v>
      </c>
    </row>
    <row r="60" spans="1:25" ht="15.65" customHeight="1" collapsed="1" x14ac:dyDescent="0.2">
      <c r="D60" s="72"/>
      <c r="F60" s="72"/>
    </row>
  </sheetData>
  <mergeCells count="1">
    <mergeCell ref="V7:W7"/>
  </mergeCells>
  <phoneticPr fontId="3"/>
  <pageMargins left="0.39370078740157483" right="0.19685039370078741" top="0.98425196850393704" bottom="0.19685039370078741" header="0.74803149606299213" footer="0.23622047244094491"/>
  <pageSetup paperSize="8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F626-9D7C-4F6E-A679-BB67357C0690}">
  <dimension ref="B1:N5"/>
  <sheetViews>
    <sheetView workbookViewId="0">
      <selection activeCell="B5" sqref="B5"/>
    </sheetView>
  </sheetViews>
  <sheetFormatPr defaultRowHeight="13" x14ac:dyDescent="0.2"/>
  <sheetData>
    <row r="1" spans="2:14" x14ac:dyDescent="0.2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</row>
    <row r="2" spans="2:14" x14ac:dyDescent="0.2">
      <c r="B2">
        <v>1</v>
      </c>
      <c r="C2">
        <v>1.00327374</v>
      </c>
      <c r="D2">
        <v>1.0065582</v>
      </c>
      <c r="E2">
        <v>1.0098534100000001</v>
      </c>
      <c r="F2">
        <v>1.0131593999999999</v>
      </c>
      <c r="G2">
        <v>1.0164762199999999</v>
      </c>
      <c r="H2">
        <v>1.0198039000000001</v>
      </c>
      <c r="I2">
        <v>1.02314248</v>
      </c>
      <c r="J2">
        <v>1.0264919800000001</v>
      </c>
      <c r="K2">
        <v>1.0298524499999999</v>
      </c>
      <c r="L2">
        <v>1.03322391</v>
      </c>
      <c r="M2">
        <v>1.03660642</v>
      </c>
      <c r="N2">
        <v>1.04</v>
      </c>
    </row>
    <row r="3" spans="2:14" x14ac:dyDescent="0.2">
      <c r="B3">
        <v>1</v>
      </c>
      <c r="C3">
        <v>0.99673694000000002</v>
      </c>
      <c r="D3">
        <v>1.99022148</v>
      </c>
      <c r="E3">
        <v>2.9804642100000001</v>
      </c>
      <c r="F3">
        <v>3.9674757299999999</v>
      </c>
      <c r="G3">
        <v>4.9512665699999996</v>
      </c>
      <c r="H3">
        <v>5.9318472499999997</v>
      </c>
      <c r="I3">
        <v>6.9092282300000001</v>
      </c>
      <c r="J3">
        <v>7.8834199600000003</v>
      </c>
      <c r="K3">
        <v>8.8544328599999993</v>
      </c>
      <c r="L3">
        <v>9.8222772799999998</v>
      </c>
      <c r="M3">
        <v>10.78696356</v>
      </c>
      <c r="N3">
        <v>11.748502029999999</v>
      </c>
    </row>
    <row r="4" spans="2:14" x14ac:dyDescent="0.2">
      <c r="B4" t="e">
        <f t="shared" ref="B4:M4" si="0">B3/B1</f>
        <v>#DIV/0!</v>
      </c>
      <c r="C4">
        <f t="shared" si="0"/>
        <v>0.99673694000000002</v>
      </c>
      <c r="D4">
        <f t="shared" si="0"/>
        <v>0.99511073999999999</v>
      </c>
      <c r="E4">
        <f t="shared" si="0"/>
        <v>0.99348807000000006</v>
      </c>
      <c r="F4">
        <f t="shared" si="0"/>
        <v>0.99186893249999997</v>
      </c>
      <c r="G4">
        <f t="shared" si="0"/>
        <v>0.99025331399999994</v>
      </c>
      <c r="H4">
        <f t="shared" si="0"/>
        <v>0.98864120833333324</v>
      </c>
      <c r="I4">
        <f t="shared" si="0"/>
        <v>0.98703260428571427</v>
      </c>
      <c r="J4">
        <f t="shared" si="0"/>
        <v>0.98542749500000004</v>
      </c>
      <c r="K4">
        <f t="shared" si="0"/>
        <v>0.98382587333333327</v>
      </c>
      <c r="L4">
        <f t="shared" si="0"/>
        <v>0.98222772800000002</v>
      </c>
      <c r="M4">
        <f t="shared" si="0"/>
        <v>0.98063305090909092</v>
      </c>
      <c r="N4">
        <f>N3/N1</f>
        <v>0.97904183583333326</v>
      </c>
    </row>
    <row r="5" spans="2:14" x14ac:dyDescent="0.2">
      <c r="C5" s="217">
        <f t="shared" ref="C5:M5" si="1">(1-C4)*100</f>
        <v>0.32630599999999843</v>
      </c>
      <c r="D5" s="217">
        <f t="shared" si="1"/>
        <v>0.48892600000000064</v>
      </c>
      <c r="E5" s="217">
        <f t="shared" si="1"/>
        <v>0.65119299999999436</v>
      </c>
      <c r="F5" s="217">
        <f t="shared" si="1"/>
        <v>0.81310675000000332</v>
      </c>
      <c r="G5" s="217">
        <f t="shared" si="1"/>
        <v>0.97466860000000599</v>
      </c>
      <c r="H5" s="217">
        <f t="shared" si="1"/>
        <v>1.1358791666666757</v>
      </c>
      <c r="I5" s="217">
        <f t="shared" si="1"/>
        <v>1.2967395714285734</v>
      </c>
      <c r="J5" s="217">
        <f t="shared" si="1"/>
        <v>1.4572504999999958</v>
      </c>
      <c r="K5" s="217">
        <f t="shared" si="1"/>
        <v>1.6174126666666733</v>
      </c>
      <c r="L5" s="217">
        <f t="shared" si="1"/>
        <v>1.7772271999999978</v>
      </c>
      <c r="M5" s="217">
        <f t="shared" si="1"/>
        <v>1.936694909090908</v>
      </c>
      <c r="N5" s="217">
        <f>(1-N4)*100</f>
        <v>2.0958164166666737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9EB5-1DDA-4E1B-BF95-76A639346F26}">
  <dimension ref="A1:X60"/>
  <sheetViews>
    <sheetView workbookViewId="0">
      <selection activeCell="B5" sqref="B5"/>
    </sheetView>
  </sheetViews>
  <sheetFormatPr defaultColWidth="15.6328125" defaultRowHeight="15.65" customHeight="1" outlineLevelCol="1" x14ac:dyDescent="0.2"/>
  <cols>
    <col min="1" max="1" width="3.26953125" style="1" customWidth="1"/>
    <col min="2" max="2" width="11.90625" style="1" customWidth="1"/>
    <col min="3" max="3" width="9" style="1" customWidth="1"/>
    <col min="4" max="4" width="11.08984375" style="1" customWidth="1"/>
    <col min="5" max="5" width="2.08984375" style="1" customWidth="1"/>
    <col min="6" max="6" width="10.7265625" style="1" customWidth="1"/>
    <col min="7" max="10" width="7" style="1" customWidth="1"/>
    <col min="11" max="11" width="7.453125" style="1" bestFit="1" customWidth="1"/>
    <col min="12" max="12" width="7" style="1" customWidth="1"/>
    <col min="13" max="13" width="7.6328125" style="1" customWidth="1"/>
    <col min="14" max="15" width="7" style="1" customWidth="1"/>
    <col min="16" max="16" width="5.36328125" style="1" customWidth="1"/>
    <col min="17" max="17" width="5.90625" style="1" customWidth="1"/>
    <col min="18" max="18" width="6.08984375" style="1" customWidth="1"/>
    <col min="19" max="20" width="7" style="1" customWidth="1"/>
    <col min="21" max="21" width="8.90625" style="1" customWidth="1"/>
    <col min="22" max="22" width="3.453125" style="1" hidden="1" customWidth="1" outlineLevel="1"/>
    <col min="23" max="23" width="14.90625" style="1" hidden="1" customWidth="1" outlineLevel="1"/>
    <col min="24" max="24" width="2" style="1" customWidth="1" collapsed="1"/>
    <col min="25" max="16384" width="15.6328125" style="1"/>
  </cols>
  <sheetData>
    <row r="1" spans="1:24" ht="27" customHeight="1" x14ac:dyDescent="0.3">
      <c r="A1" s="27"/>
      <c r="B1" s="28" t="s">
        <v>21</v>
      </c>
      <c r="C1" s="29"/>
      <c r="D1" s="29"/>
      <c r="E1" s="30"/>
      <c r="F1" s="30"/>
      <c r="G1" s="31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 t="s">
        <v>65</v>
      </c>
      <c r="T1" s="29"/>
      <c r="V1" s="32" t="s">
        <v>22</v>
      </c>
      <c r="W1" s="33"/>
    </row>
    <row r="2" spans="1:24" s="37" customFormat="1" ht="20.65" customHeight="1" x14ac:dyDescent="0.3">
      <c r="A2" s="34"/>
      <c r="B2" s="35"/>
      <c r="C2" s="73" t="s">
        <v>52</v>
      </c>
      <c r="D2" s="65" t="str">
        <f>CONCATENATE(月額・料率設定表!C13,"/1000")</f>
        <v>60/1000</v>
      </c>
      <c r="F2" s="35" t="str">
        <f>CONCATENATE("（本人　",月額・料率設定表!L13," /1000、事業主　  ",月額・料率設定表!K13,"/1000)")</f>
        <v>（本人　26.5 /1000、事業主　  33.5/1000)</v>
      </c>
      <c r="G2" s="35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1" t="s">
        <v>23</v>
      </c>
      <c r="W2" s="38"/>
    </row>
    <row r="3" spans="1:24" s="37" customFormat="1" ht="15" customHeight="1" x14ac:dyDescent="0.3">
      <c r="A3" s="34"/>
      <c r="B3" s="83" t="s">
        <v>51</v>
      </c>
      <c r="C3" s="166" t="s">
        <v>66</v>
      </c>
      <c r="D3" s="149">
        <f>月額・料率設定表!F13</f>
        <v>25.17</v>
      </c>
      <c r="E3" s="74"/>
      <c r="F3" s="35" t="str">
        <f>CONCATENATE("（本人　",月額・料率設定表!N13,"/1000、事業主　",月額・料率設定表!M13,"/1000)")</f>
        <v>（本人　11.14/1000、事業主　14.03/1000)</v>
      </c>
      <c r="G3" s="74"/>
      <c r="H3" s="74"/>
      <c r="I3" s="74"/>
      <c r="K3" s="81"/>
      <c r="L3" s="74"/>
      <c r="M3" s="74"/>
      <c r="N3" s="74"/>
      <c r="O3" s="74"/>
      <c r="P3" s="74"/>
      <c r="Q3" s="74"/>
      <c r="R3" s="74"/>
      <c r="T3" s="36"/>
      <c r="V3" s="31"/>
      <c r="W3" s="38"/>
    </row>
    <row r="4" spans="1:24" s="37" customFormat="1" ht="15" customHeight="1" x14ac:dyDescent="0.3">
      <c r="A4" s="34"/>
      <c r="B4" s="35"/>
      <c r="C4" s="166" t="s">
        <v>67</v>
      </c>
      <c r="D4" s="149">
        <f>月額・料率設定表!G13</f>
        <v>33.1</v>
      </c>
      <c r="E4" s="74"/>
      <c r="F4" s="35" t="str">
        <f>CONCATENATE("（本人　",月額・料率設定表!P13,"/1000、事業主　",月額・料率設定表!O13,"/1000)")</f>
        <v>（本人　14.6/1000、事業主　18.5/1000)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6"/>
      <c r="T4" s="36"/>
      <c r="V4" s="31"/>
      <c r="W4" s="38"/>
    </row>
    <row r="5" spans="1:24" s="37" customFormat="1" ht="15" customHeight="1" x14ac:dyDescent="0.3">
      <c r="A5" s="34"/>
      <c r="B5" s="35"/>
      <c r="C5" s="166" t="s">
        <v>53</v>
      </c>
      <c r="D5" s="149">
        <f>月額・料率設定表!E13</f>
        <v>1.73</v>
      </c>
      <c r="E5" s="74"/>
      <c r="F5" s="35" t="str">
        <f>CONCATENATE("（本人 　",月額・料率設定表!R13,"/1000、事業主 　",月額・料率設定表!Q13,"/1000)")</f>
        <v>（本人 　0.76/1000、事業主 　0.97/1000)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36"/>
      <c r="T5" s="36"/>
      <c r="V5" s="31"/>
      <c r="W5" s="38"/>
    </row>
    <row r="6" spans="1:24" s="37" customFormat="1" ht="15.65" customHeight="1" x14ac:dyDescent="0.3">
      <c r="A6" s="34"/>
      <c r="B6" s="35"/>
      <c r="C6" s="73" t="s">
        <v>61</v>
      </c>
      <c r="D6" s="149">
        <f>月額・料率設定表!H13</f>
        <v>18</v>
      </c>
      <c r="F6" s="35" t="str">
        <f>CONCATENATE("（本人  　 ",月額・料率設定表!T13,"/1000、事業主   　",月額・料率設定表!S13,"/1000)")</f>
        <v>（本人  　 9/1000、事業主   　9/1000)</v>
      </c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s="31" t="s">
        <v>24</v>
      </c>
      <c r="W6" s="38"/>
    </row>
    <row r="7" spans="1:24" ht="15.65" customHeight="1" thickBot="1" x14ac:dyDescent="0.25">
      <c r="A7" s="2"/>
      <c r="B7"/>
      <c r="C7" s="39"/>
      <c r="D7" s="39"/>
      <c r="E7" s="39"/>
      <c r="F7" s="39"/>
      <c r="G7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29" t="s">
        <v>40</v>
      </c>
      <c r="T7" s="279">
        <f>月額・料率設定表!D7</f>
        <v>45352</v>
      </c>
      <c r="U7" s="280"/>
      <c r="V7" s="41" t="s">
        <v>25</v>
      </c>
      <c r="W7" s="42"/>
    </row>
    <row r="8" spans="1:24" ht="21" customHeight="1" x14ac:dyDescent="0.2">
      <c r="A8" s="91" t="s">
        <v>0</v>
      </c>
      <c r="B8" s="92" t="s">
        <v>60</v>
      </c>
      <c r="C8" s="93"/>
      <c r="D8" s="92"/>
      <c r="E8" s="92"/>
      <c r="F8" s="92"/>
      <c r="G8" s="292" t="s">
        <v>58</v>
      </c>
      <c r="H8" s="293"/>
      <c r="I8" s="294"/>
      <c r="J8" s="292" t="s">
        <v>55</v>
      </c>
      <c r="K8" s="293"/>
      <c r="L8" s="293"/>
      <c r="M8" s="292" t="s">
        <v>54</v>
      </c>
      <c r="N8" s="293"/>
      <c r="O8" s="294"/>
      <c r="P8" s="292" t="s">
        <v>53</v>
      </c>
      <c r="Q8" s="293"/>
      <c r="R8" s="294"/>
      <c r="S8" s="292" t="s">
        <v>26</v>
      </c>
      <c r="T8" s="293"/>
      <c r="U8" s="294"/>
      <c r="V8" s="43" t="s">
        <v>0</v>
      </c>
      <c r="W8" s="44" t="s">
        <v>27</v>
      </c>
    </row>
    <row r="9" spans="1:24" ht="30.75" customHeight="1" thickBot="1" x14ac:dyDescent="0.25">
      <c r="A9" s="84" t="s">
        <v>2</v>
      </c>
      <c r="B9" s="85" t="s">
        <v>3</v>
      </c>
      <c r="C9" s="86" t="s">
        <v>28</v>
      </c>
      <c r="D9" s="87" t="s">
        <v>59</v>
      </c>
      <c r="E9" s="88"/>
      <c r="F9" s="88"/>
      <c r="G9" s="82" t="s">
        <v>29</v>
      </c>
      <c r="H9" s="86" t="s">
        <v>30</v>
      </c>
      <c r="I9" s="90" t="s">
        <v>31</v>
      </c>
      <c r="J9" s="89" t="s">
        <v>29</v>
      </c>
      <c r="K9" s="86" t="s">
        <v>30</v>
      </c>
      <c r="L9" s="90" t="s">
        <v>31</v>
      </c>
      <c r="M9" s="89" t="s">
        <v>29</v>
      </c>
      <c r="N9" s="86" t="s">
        <v>30</v>
      </c>
      <c r="O9" s="90" t="s">
        <v>31</v>
      </c>
      <c r="P9" s="146" t="s">
        <v>29</v>
      </c>
      <c r="Q9" s="145" t="s">
        <v>30</v>
      </c>
      <c r="R9" s="86" t="s">
        <v>31</v>
      </c>
      <c r="S9" s="89" t="s">
        <v>29</v>
      </c>
      <c r="T9" s="86" t="s">
        <v>30</v>
      </c>
      <c r="U9" s="90" t="s">
        <v>31</v>
      </c>
      <c r="V9" s="45" t="s">
        <v>2</v>
      </c>
      <c r="W9" s="46" t="s">
        <v>32</v>
      </c>
    </row>
    <row r="10" spans="1:24" s="51" customFormat="1" ht="19.399999999999999" customHeight="1" x14ac:dyDescent="0.2">
      <c r="A10" s="94">
        <v>1</v>
      </c>
      <c r="B10" s="95">
        <f>月額・料率設定表!B19</f>
        <v>58000</v>
      </c>
      <c r="C10" s="96">
        <f>ROUND($B10/30,-1)</f>
        <v>1930</v>
      </c>
      <c r="D10" s="97"/>
      <c r="E10" s="98" t="s">
        <v>33</v>
      </c>
      <c r="F10" s="99">
        <v>63000</v>
      </c>
      <c r="G10" s="100">
        <f>INT($B10*月額・料率設定表!$L$13/1000)</f>
        <v>1537</v>
      </c>
      <c r="H10" s="101">
        <f>I10-G10</f>
        <v>1943</v>
      </c>
      <c r="I10" s="102">
        <f>月額・料率設定表!C19</f>
        <v>3480</v>
      </c>
      <c r="J10" s="100">
        <f>G10-P10-M10</f>
        <v>647</v>
      </c>
      <c r="K10" s="103">
        <f>L10-J10</f>
        <v>814</v>
      </c>
      <c r="L10" s="102">
        <f>月額・料率設定表!F19</f>
        <v>1461</v>
      </c>
      <c r="M10" s="100">
        <f>INT($B10*月額・料率設定表!$P$13/1000)</f>
        <v>846</v>
      </c>
      <c r="N10" s="103">
        <f>O10-M10</f>
        <v>1073</v>
      </c>
      <c r="O10" s="102">
        <f>月額・料率設定表!G19</f>
        <v>1919</v>
      </c>
      <c r="P10" s="100">
        <f>INT($B10*月額・料率設定表!$R$13/1000)</f>
        <v>44</v>
      </c>
      <c r="Q10" s="103">
        <f>R10-P10</f>
        <v>56</v>
      </c>
      <c r="R10" s="101">
        <f>月額・料率設定表!E19</f>
        <v>100</v>
      </c>
      <c r="S10" s="141">
        <f t="shared" ref="S10" si="0">INT(U10/2)</f>
        <v>522</v>
      </c>
      <c r="T10" s="96">
        <f>U10-S10</f>
        <v>522</v>
      </c>
      <c r="U10" s="104">
        <f>月額・料率設定表!H19</f>
        <v>1044</v>
      </c>
      <c r="V10" s="47">
        <v>1</v>
      </c>
      <c r="W10" s="49">
        <v>8501.5</v>
      </c>
      <c r="X10" s="50"/>
    </row>
    <row r="11" spans="1:24" s="51" customFormat="1" ht="19.399999999999999" customHeight="1" x14ac:dyDescent="0.2">
      <c r="A11" s="94">
        <v>2</v>
      </c>
      <c r="B11" s="95">
        <f>月額・料率設定表!B20</f>
        <v>68000</v>
      </c>
      <c r="C11" s="96">
        <f t="shared" ref="C11:C59" si="1">ROUND($B11/30,-1)</f>
        <v>2270</v>
      </c>
      <c r="D11" s="105">
        <v>63000</v>
      </c>
      <c r="E11" s="106" t="s">
        <v>33</v>
      </c>
      <c r="F11" s="107">
        <v>73000</v>
      </c>
      <c r="G11" s="100">
        <f>INT($B11*月額・料率設定表!$L$13/1000)</f>
        <v>1802</v>
      </c>
      <c r="H11" s="101">
        <f t="shared" ref="H11:H59" si="2">I11-G11</f>
        <v>2278</v>
      </c>
      <c r="I11" s="102">
        <f>月額・料率設定表!C20</f>
        <v>4080</v>
      </c>
      <c r="J11" s="100">
        <f t="shared" ref="J11:J59" si="3">G11-P11-M11</f>
        <v>759</v>
      </c>
      <c r="K11" s="103">
        <f t="shared" ref="K11:K59" si="4">L11-J11</f>
        <v>954</v>
      </c>
      <c r="L11" s="102">
        <f>月額・料率設定表!F20</f>
        <v>1713</v>
      </c>
      <c r="M11" s="100">
        <f>INT($B11*月額・料率設定表!$P$13/1000)</f>
        <v>992</v>
      </c>
      <c r="N11" s="103">
        <f t="shared" ref="N11:N59" si="5">O11-M11</f>
        <v>1258</v>
      </c>
      <c r="O11" s="102">
        <f>月額・料率設定表!G20</f>
        <v>2250</v>
      </c>
      <c r="P11" s="100">
        <f>INT($B11*月額・料率設定表!$R$13/1000)</f>
        <v>51</v>
      </c>
      <c r="Q11" s="103">
        <f t="shared" ref="Q11:Q59" si="6">R11-P11</f>
        <v>66</v>
      </c>
      <c r="R11" s="101">
        <f>月額・料率設定表!E20</f>
        <v>117</v>
      </c>
      <c r="S11" s="141">
        <f t="shared" ref="S11:S59" si="7">INT(U11/2)</f>
        <v>612</v>
      </c>
      <c r="T11" s="96">
        <f t="shared" ref="T11:T59" si="8">U11-S11</f>
        <v>612</v>
      </c>
      <c r="U11" s="104">
        <f>月額・料率設定表!H20</f>
        <v>1224</v>
      </c>
      <c r="V11" s="47">
        <v>2</v>
      </c>
      <c r="W11" s="52">
        <v>9022</v>
      </c>
      <c r="X11" s="50"/>
    </row>
    <row r="12" spans="1:24" s="51" customFormat="1" ht="19.399999999999999" customHeight="1" x14ac:dyDescent="0.2">
      <c r="A12" s="94">
        <v>3</v>
      </c>
      <c r="B12" s="95">
        <f>月額・料率設定表!B21</f>
        <v>78000</v>
      </c>
      <c r="C12" s="96">
        <f t="shared" si="1"/>
        <v>2600</v>
      </c>
      <c r="D12" s="105">
        <v>73000</v>
      </c>
      <c r="E12" s="106" t="s">
        <v>33</v>
      </c>
      <c r="F12" s="107">
        <v>83000</v>
      </c>
      <c r="G12" s="100">
        <f>INT($B12*月額・料率設定表!$L$13/1000)</f>
        <v>2067</v>
      </c>
      <c r="H12" s="101">
        <f t="shared" si="2"/>
        <v>2613</v>
      </c>
      <c r="I12" s="102">
        <f>月額・料率設定表!C21</f>
        <v>4680</v>
      </c>
      <c r="J12" s="100">
        <f t="shared" si="3"/>
        <v>870</v>
      </c>
      <c r="K12" s="103">
        <f t="shared" si="4"/>
        <v>1095</v>
      </c>
      <c r="L12" s="102">
        <f>月額・料率設定表!F21</f>
        <v>1965</v>
      </c>
      <c r="M12" s="100">
        <f>INT($B12*月額・料率設定表!$P$13/1000)</f>
        <v>1138</v>
      </c>
      <c r="N12" s="103">
        <f t="shared" si="5"/>
        <v>1443</v>
      </c>
      <c r="O12" s="102">
        <f>月額・料率設定表!G21</f>
        <v>2581</v>
      </c>
      <c r="P12" s="100">
        <f>INT($B12*月額・料率設定表!$R$13/1000)</f>
        <v>59</v>
      </c>
      <c r="Q12" s="103">
        <f t="shared" si="6"/>
        <v>75</v>
      </c>
      <c r="R12" s="101">
        <f>月額・料率設定表!E21</f>
        <v>134</v>
      </c>
      <c r="S12" s="141">
        <f t="shared" si="7"/>
        <v>702</v>
      </c>
      <c r="T12" s="96">
        <f t="shared" si="8"/>
        <v>702</v>
      </c>
      <c r="U12" s="104">
        <f>月額・料率設定表!H21</f>
        <v>1404</v>
      </c>
      <c r="V12" s="47">
        <v>3</v>
      </c>
      <c r="W12" s="52">
        <v>9542.5</v>
      </c>
      <c r="X12" s="50"/>
    </row>
    <row r="13" spans="1:24" s="51" customFormat="1" ht="19.399999999999999" customHeight="1" x14ac:dyDescent="0.2">
      <c r="A13" s="94">
        <v>4</v>
      </c>
      <c r="B13" s="95">
        <f>月額・料率設定表!B22</f>
        <v>88000</v>
      </c>
      <c r="C13" s="96">
        <f t="shared" si="1"/>
        <v>2930</v>
      </c>
      <c r="D13" s="108">
        <v>83000</v>
      </c>
      <c r="E13" s="98" t="s">
        <v>33</v>
      </c>
      <c r="F13" s="99">
        <v>93000</v>
      </c>
      <c r="G13" s="100">
        <f>INT($B13*月額・料率設定表!$L$13/1000)</f>
        <v>2332</v>
      </c>
      <c r="H13" s="101">
        <f t="shared" si="2"/>
        <v>2948</v>
      </c>
      <c r="I13" s="102">
        <f>月額・料率設定表!C22</f>
        <v>5280</v>
      </c>
      <c r="J13" s="100">
        <f t="shared" si="3"/>
        <v>982</v>
      </c>
      <c r="K13" s="103">
        <f t="shared" si="4"/>
        <v>1234</v>
      </c>
      <c r="L13" s="102">
        <f>月額・料率設定表!F22</f>
        <v>2216</v>
      </c>
      <c r="M13" s="100">
        <f>INT($B13*月額・料率設定表!$P$13/1000)</f>
        <v>1284</v>
      </c>
      <c r="N13" s="103">
        <f t="shared" si="5"/>
        <v>1628</v>
      </c>
      <c r="O13" s="102">
        <f>月額・料率設定表!G22</f>
        <v>2912</v>
      </c>
      <c r="P13" s="100">
        <f>INT($B13*月額・料率設定表!$R$13/1000)</f>
        <v>66</v>
      </c>
      <c r="Q13" s="103">
        <f t="shared" si="6"/>
        <v>86</v>
      </c>
      <c r="R13" s="101">
        <f>月額・料率設定表!E22</f>
        <v>152</v>
      </c>
      <c r="S13" s="141">
        <f t="shared" si="7"/>
        <v>792</v>
      </c>
      <c r="T13" s="96">
        <f t="shared" si="8"/>
        <v>792</v>
      </c>
      <c r="U13" s="104">
        <f>月額・料率設定表!H22</f>
        <v>1584</v>
      </c>
      <c r="V13" s="47">
        <v>4</v>
      </c>
      <c r="W13" s="52">
        <v>10236.5</v>
      </c>
      <c r="X13" s="50"/>
    </row>
    <row r="14" spans="1:24" s="51" customFormat="1" ht="19.399999999999999" customHeight="1" thickBot="1" x14ac:dyDescent="0.25">
      <c r="A14" s="109">
        <v>5</v>
      </c>
      <c r="B14" s="110">
        <f>月額・料率設定表!B23</f>
        <v>98000</v>
      </c>
      <c r="C14" s="111">
        <f t="shared" si="1"/>
        <v>3270</v>
      </c>
      <c r="D14" s="112">
        <v>93000</v>
      </c>
      <c r="E14" s="113" t="s">
        <v>33</v>
      </c>
      <c r="F14" s="114">
        <v>101000</v>
      </c>
      <c r="G14" s="115">
        <f>INT($B14*月額・料率設定表!$L$13/1000)</f>
        <v>2597</v>
      </c>
      <c r="H14" s="116">
        <f t="shared" si="2"/>
        <v>3283</v>
      </c>
      <c r="I14" s="117">
        <f>月額・料率設定表!C23</f>
        <v>5880</v>
      </c>
      <c r="J14" s="115">
        <f t="shared" si="3"/>
        <v>1093</v>
      </c>
      <c r="K14" s="118">
        <f t="shared" si="4"/>
        <v>1375</v>
      </c>
      <c r="L14" s="117">
        <f>月額・料率設定表!F23</f>
        <v>2468</v>
      </c>
      <c r="M14" s="115">
        <f>INT($B14*月額・料率設定表!$P$13/1000)</f>
        <v>1430</v>
      </c>
      <c r="N14" s="118">
        <f t="shared" si="5"/>
        <v>1813</v>
      </c>
      <c r="O14" s="117">
        <f>月額・料率設定表!G23</f>
        <v>3243</v>
      </c>
      <c r="P14" s="115">
        <f>INT($B14*月額・料率設定表!$R$13/1000)</f>
        <v>74</v>
      </c>
      <c r="Q14" s="118">
        <f t="shared" si="6"/>
        <v>95</v>
      </c>
      <c r="R14" s="116">
        <f>月額・料率設定表!E23</f>
        <v>169</v>
      </c>
      <c r="S14" s="133">
        <f t="shared" si="7"/>
        <v>882</v>
      </c>
      <c r="T14" s="119">
        <f t="shared" si="8"/>
        <v>882</v>
      </c>
      <c r="U14" s="120">
        <f>月額・料率設定表!H23</f>
        <v>1764</v>
      </c>
      <c r="V14" s="53">
        <v>5</v>
      </c>
      <c r="W14" s="54">
        <v>10930.5</v>
      </c>
      <c r="X14" s="50"/>
    </row>
    <row r="15" spans="1:24" s="51" customFormat="1" ht="19.399999999999999" customHeight="1" x14ac:dyDescent="0.2">
      <c r="A15" s="94">
        <v>6</v>
      </c>
      <c r="B15" s="95">
        <f>月額・料率設定表!B24</f>
        <v>104000</v>
      </c>
      <c r="C15" s="96">
        <f t="shared" si="1"/>
        <v>3470</v>
      </c>
      <c r="D15" s="96">
        <v>101000</v>
      </c>
      <c r="E15" s="121" t="s">
        <v>33</v>
      </c>
      <c r="F15" s="95">
        <v>107000</v>
      </c>
      <c r="G15" s="100">
        <f>INT($B15*月額・料率設定表!$L$13/1000)</f>
        <v>2756</v>
      </c>
      <c r="H15" s="101">
        <f t="shared" si="2"/>
        <v>3484</v>
      </c>
      <c r="I15" s="102">
        <f>月額・料率設定表!C24</f>
        <v>6240</v>
      </c>
      <c r="J15" s="100">
        <f t="shared" si="3"/>
        <v>1159</v>
      </c>
      <c r="K15" s="103">
        <f t="shared" si="4"/>
        <v>1460</v>
      </c>
      <c r="L15" s="102">
        <f>月額・料率設定表!F24</f>
        <v>2619</v>
      </c>
      <c r="M15" s="100">
        <f>INT($B15*月額・料率設定表!$P$13/1000)</f>
        <v>1518</v>
      </c>
      <c r="N15" s="103">
        <f t="shared" si="5"/>
        <v>1924</v>
      </c>
      <c r="O15" s="102">
        <f>月額・料率設定表!G24</f>
        <v>3442</v>
      </c>
      <c r="P15" s="100">
        <f>INT($B15*月額・料率設定表!$R$13/1000)</f>
        <v>79</v>
      </c>
      <c r="Q15" s="103">
        <f t="shared" si="6"/>
        <v>100</v>
      </c>
      <c r="R15" s="101">
        <f>月額・料率設定表!E24</f>
        <v>179</v>
      </c>
      <c r="S15" s="141">
        <f t="shared" si="7"/>
        <v>936</v>
      </c>
      <c r="T15" s="96">
        <f t="shared" si="8"/>
        <v>936</v>
      </c>
      <c r="U15" s="104">
        <f>月額・料率設定表!H24</f>
        <v>1872</v>
      </c>
      <c r="V15" s="47">
        <v>6</v>
      </c>
      <c r="W15" s="49">
        <v>11624.5</v>
      </c>
      <c r="X15" s="50"/>
    </row>
    <row r="16" spans="1:24" s="51" customFormat="1" ht="19.399999999999999" customHeight="1" x14ac:dyDescent="0.2">
      <c r="A16" s="94">
        <v>7</v>
      </c>
      <c r="B16" s="95">
        <f>月額・料率設定表!B25</f>
        <v>110000</v>
      </c>
      <c r="C16" s="96">
        <f t="shared" si="1"/>
        <v>3670</v>
      </c>
      <c r="D16" s="96">
        <v>107000</v>
      </c>
      <c r="E16" s="121" t="s">
        <v>33</v>
      </c>
      <c r="F16" s="95">
        <v>114000</v>
      </c>
      <c r="G16" s="100">
        <f>INT($B16*月額・料率設定表!$L$13/1000)</f>
        <v>2915</v>
      </c>
      <c r="H16" s="101">
        <f t="shared" si="2"/>
        <v>3685</v>
      </c>
      <c r="I16" s="102">
        <f>月額・料率設定表!C25</f>
        <v>6600</v>
      </c>
      <c r="J16" s="100">
        <f t="shared" si="3"/>
        <v>1226</v>
      </c>
      <c r="K16" s="103">
        <f t="shared" si="4"/>
        <v>1543</v>
      </c>
      <c r="L16" s="102">
        <f>月額・料率設定表!F25</f>
        <v>2769</v>
      </c>
      <c r="M16" s="100">
        <f>INT($B16*月額・料率設定表!$P$13/1000)</f>
        <v>1606</v>
      </c>
      <c r="N16" s="103">
        <f t="shared" si="5"/>
        <v>2035</v>
      </c>
      <c r="O16" s="102">
        <f>月額・料率設定表!G25</f>
        <v>3641</v>
      </c>
      <c r="P16" s="100">
        <f>INT($B16*月額・料率設定表!$R$13/1000)</f>
        <v>83</v>
      </c>
      <c r="Q16" s="103">
        <f t="shared" si="6"/>
        <v>107</v>
      </c>
      <c r="R16" s="101">
        <f>月額・料率設定表!E25</f>
        <v>190</v>
      </c>
      <c r="S16" s="141">
        <f t="shared" si="7"/>
        <v>990</v>
      </c>
      <c r="T16" s="96">
        <f t="shared" si="8"/>
        <v>990</v>
      </c>
      <c r="U16" s="104">
        <f>月額・料率設定表!H25</f>
        <v>1980</v>
      </c>
      <c r="V16" s="47">
        <v>7</v>
      </c>
      <c r="W16" s="52">
        <v>12318.5</v>
      </c>
      <c r="X16" s="50"/>
    </row>
    <row r="17" spans="1:24" s="51" customFormat="1" ht="19.399999999999999" customHeight="1" x14ac:dyDescent="0.2">
      <c r="A17" s="94">
        <v>8</v>
      </c>
      <c r="B17" s="95">
        <f>月額・料率設定表!B26</f>
        <v>118000</v>
      </c>
      <c r="C17" s="96">
        <f t="shared" si="1"/>
        <v>3930</v>
      </c>
      <c r="D17" s="96">
        <v>114000</v>
      </c>
      <c r="E17" s="121" t="s">
        <v>33</v>
      </c>
      <c r="F17" s="95">
        <v>122000</v>
      </c>
      <c r="G17" s="100">
        <f>INT($B17*月額・料率設定表!$L$13/1000)</f>
        <v>3127</v>
      </c>
      <c r="H17" s="101">
        <f t="shared" si="2"/>
        <v>3953</v>
      </c>
      <c r="I17" s="102">
        <f>月額・料率設定表!C26</f>
        <v>7080</v>
      </c>
      <c r="J17" s="100">
        <f t="shared" si="3"/>
        <v>1316</v>
      </c>
      <c r="K17" s="103">
        <f t="shared" si="4"/>
        <v>1655</v>
      </c>
      <c r="L17" s="102">
        <f>月額・料率設定表!F26</f>
        <v>2971</v>
      </c>
      <c r="M17" s="100">
        <f>INT($B17*月額・料率設定表!$P$13/1000)</f>
        <v>1722</v>
      </c>
      <c r="N17" s="103">
        <f t="shared" si="5"/>
        <v>2183</v>
      </c>
      <c r="O17" s="102">
        <f>月額・料率設定表!G26</f>
        <v>3905</v>
      </c>
      <c r="P17" s="100">
        <f>INT($B17*月額・料率設定表!$R$13/1000)</f>
        <v>89</v>
      </c>
      <c r="Q17" s="103">
        <f t="shared" si="6"/>
        <v>115</v>
      </c>
      <c r="R17" s="101">
        <f>月額・料率設定表!E26</f>
        <v>204</v>
      </c>
      <c r="S17" s="141">
        <f t="shared" si="7"/>
        <v>1062</v>
      </c>
      <c r="T17" s="96">
        <f t="shared" si="8"/>
        <v>1062</v>
      </c>
      <c r="U17" s="104">
        <f>月額・料率設定表!H26</f>
        <v>2124</v>
      </c>
      <c r="V17" s="47">
        <v>8</v>
      </c>
      <c r="W17" s="52">
        <v>13012.5</v>
      </c>
      <c r="X17" s="50"/>
    </row>
    <row r="18" spans="1:24" s="51" customFormat="1" ht="19.399999999999999" customHeight="1" x14ac:dyDescent="0.2">
      <c r="A18" s="94">
        <v>9</v>
      </c>
      <c r="B18" s="95">
        <f>月額・料率設定表!B27</f>
        <v>126000</v>
      </c>
      <c r="C18" s="96">
        <f t="shared" si="1"/>
        <v>4200</v>
      </c>
      <c r="D18" s="122">
        <v>122000</v>
      </c>
      <c r="E18" s="98" t="s">
        <v>33</v>
      </c>
      <c r="F18" s="123">
        <v>130000</v>
      </c>
      <c r="G18" s="100">
        <f>INT($B18*月額・料率設定表!$L$13/1000)</f>
        <v>3339</v>
      </c>
      <c r="H18" s="101">
        <f t="shared" si="2"/>
        <v>4221</v>
      </c>
      <c r="I18" s="102">
        <f>月額・料率設定表!C27</f>
        <v>7560</v>
      </c>
      <c r="J18" s="100">
        <f t="shared" si="3"/>
        <v>1405</v>
      </c>
      <c r="K18" s="103">
        <f t="shared" si="4"/>
        <v>1768</v>
      </c>
      <c r="L18" s="102">
        <f>月額・料率設定表!F27</f>
        <v>3173</v>
      </c>
      <c r="M18" s="100">
        <f>INT($B18*月額・料率設定表!$P$13/1000)</f>
        <v>1839</v>
      </c>
      <c r="N18" s="103">
        <f t="shared" si="5"/>
        <v>2331</v>
      </c>
      <c r="O18" s="102">
        <f>月額・料率設定表!G27</f>
        <v>4170</v>
      </c>
      <c r="P18" s="100">
        <f>INT($B18*月額・料率設定表!$R$13/1000)</f>
        <v>95</v>
      </c>
      <c r="Q18" s="103">
        <f t="shared" si="6"/>
        <v>122</v>
      </c>
      <c r="R18" s="101">
        <f>月額・料率設定表!E27</f>
        <v>217</v>
      </c>
      <c r="S18" s="141">
        <f t="shared" si="7"/>
        <v>1134</v>
      </c>
      <c r="T18" s="96">
        <f t="shared" si="8"/>
        <v>1134</v>
      </c>
      <c r="U18" s="104">
        <f>月額・料率設定表!H27</f>
        <v>2268</v>
      </c>
      <c r="V18" s="47">
        <v>9</v>
      </c>
      <c r="W18" s="52">
        <v>13880</v>
      </c>
      <c r="X18" s="50"/>
    </row>
    <row r="19" spans="1:24" s="51" customFormat="1" ht="19.399999999999999" customHeight="1" thickBot="1" x14ac:dyDescent="0.25">
      <c r="A19" s="109">
        <v>10</v>
      </c>
      <c r="B19" s="110">
        <f>月額・料率設定表!B28</f>
        <v>134000</v>
      </c>
      <c r="C19" s="111">
        <f t="shared" si="1"/>
        <v>4470</v>
      </c>
      <c r="D19" s="119">
        <v>130000</v>
      </c>
      <c r="E19" s="113" t="s">
        <v>33</v>
      </c>
      <c r="F19" s="124">
        <v>138000</v>
      </c>
      <c r="G19" s="115">
        <f>INT($B19*月額・料率設定表!$L$13/1000)</f>
        <v>3551</v>
      </c>
      <c r="H19" s="116">
        <f t="shared" si="2"/>
        <v>4489</v>
      </c>
      <c r="I19" s="117">
        <f>月額・料率設定表!C28</f>
        <v>8040</v>
      </c>
      <c r="J19" s="115">
        <f t="shared" si="3"/>
        <v>1494</v>
      </c>
      <c r="K19" s="118">
        <f t="shared" si="4"/>
        <v>1880</v>
      </c>
      <c r="L19" s="117">
        <f>月額・料率設定表!F28</f>
        <v>3374</v>
      </c>
      <c r="M19" s="115">
        <f>INT($B19*月額・料率設定表!$P$13/1000)</f>
        <v>1956</v>
      </c>
      <c r="N19" s="118">
        <f t="shared" si="5"/>
        <v>2479</v>
      </c>
      <c r="O19" s="117">
        <f>月額・料率設定表!G28</f>
        <v>4435</v>
      </c>
      <c r="P19" s="115">
        <f>INT($B19*月額・料率設定表!$R$13/1000)</f>
        <v>101</v>
      </c>
      <c r="Q19" s="118">
        <f t="shared" si="6"/>
        <v>130</v>
      </c>
      <c r="R19" s="116">
        <f>月額・料率設定表!E28</f>
        <v>231</v>
      </c>
      <c r="S19" s="133">
        <f t="shared" si="7"/>
        <v>1206</v>
      </c>
      <c r="T19" s="119">
        <f t="shared" si="8"/>
        <v>1206</v>
      </c>
      <c r="U19" s="120">
        <f>月額・料率設定表!H28</f>
        <v>2412</v>
      </c>
      <c r="V19" s="53">
        <v>10</v>
      </c>
      <c r="W19" s="54">
        <v>14747.5</v>
      </c>
      <c r="X19" s="50"/>
    </row>
    <row r="20" spans="1:24" s="51" customFormat="1" ht="19.399999999999999" customHeight="1" x14ac:dyDescent="0.2">
      <c r="A20" s="94">
        <v>11</v>
      </c>
      <c r="B20" s="95">
        <f>月額・料率設定表!B29</f>
        <v>142000</v>
      </c>
      <c r="C20" s="96">
        <f t="shared" si="1"/>
        <v>4730</v>
      </c>
      <c r="D20" s="96">
        <v>138000</v>
      </c>
      <c r="E20" s="121" t="s">
        <v>33</v>
      </c>
      <c r="F20" s="95">
        <v>146000</v>
      </c>
      <c r="G20" s="100">
        <f>INT($B20*月額・料率設定表!$L$13/1000)</f>
        <v>3763</v>
      </c>
      <c r="H20" s="101">
        <f t="shared" si="2"/>
        <v>4757</v>
      </c>
      <c r="I20" s="102">
        <f>月額・料率設定表!C29</f>
        <v>8520</v>
      </c>
      <c r="J20" s="100">
        <f t="shared" si="3"/>
        <v>1583</v>
      </c>
      <c r="K20" s="103">
        <f t="shared" si="4"/>
        <v>1992</v>
      </c>
      <c r="L20" s="102">
        <f>月額・料率設定表!F29</f>
        <v>3575</v>
      </c>
      <c r="M20" s="100">
        <f>INT($B20*月額・料率設定表!$P$13/1000)</f>
        <v>2073</v>
      </c>
      <c r="N20" s="103">
        <f t="shared" si="5"/>
        <v>2627</v>
      </c>
      <c r="O20" s="102">
        <f>月額・料率設定表!G29</f>
        <v>4700</v>
      </c>
      <c r="P20" s="100">
        <f>INT($B20*月額・料率設定表!$R$13/1000)</f>
        <v>107</v>
      </c>
      <c r="Q20" s="103">
        <f t="shared" si="6"/>
        <v>138</v>
      </c>
      <c r="R20" s="101">
        <f>月額・料率設定表!E29</f>
        <v>245</v>
      </c>
      <c r="S20" s="141">
        <f t="shared" si="7"/>
        <v>1278</v>
      </c>
      <c r="T20" s="96">
        <f t="shared" si="8"/>
        <v>1278</v>
      </c>
      <c r="U20" s="104">
        <f>月額・料率設定表!H29</f>
        <v>2556</v>
      </c>
      <c r="V20" s="47">
        <v>11</v>
      </c>
      <c r="W20" s="49">
        <v>15615</v>
      </c>
    </row>
    <row r="21" spans="1:24" s="51" customFormat="1" ht="19.399999999999999" customHeight="1" x14ac:dyDescent="0.2">
      <c r="A21" s="94">
        <v>12</v>
      </c>
      <c r="B21" s="95">
        <f>月額・料率設定表!B30</f>
        <v>150000</v>
      </c>
      <c r="C21" s="96">
        <f t="shared" si="1"/>
        <v>5000</v>
      </c>
      <c r="D21" s="96">
        <v>146000</v>
      </c>
      <c r="E21" s="121" t="s">
        <v>33</v>
      </c>
      <c r="F21" s="95">
        <v>155000</v>
      </c>
      <c r="G21" s="100">
        <f>INT($B21*月額・料率設定表!$L$13/1000)</f>
        <v>3975</v>
      </c>
      <c r="H21" s="101">
        <f t="shared" si="2"/>
        <v>5025</v>
      </c>
      <c r="I21" s="102">
        <f>月額・料率設定表!C30</f>
        <v>9000</v>
      </c>
      <c r="J21" s="100">
        <f t="shared" si="3"/>
        <v>1671</v>
      </c>
      <c r="K21" s="103">
        <f t="shared" si="4"/>
        <v>2105</v>
      </c>
      <c r="L21" s="102">
        <f>月額・料率設定表!F30</f>
        <v>3776</v>
      </c>
      <c r="M21" s="100">
        <f>INT($B21*月額・料率設定表!$P$13/1000)</f>
        <v>2190</v>
      </c>
      <c r="N21" s="103">
        <f t="shared" si="5"/>
        <v>2775</v>
      </c>
      <c r="O21" s="102">
        <f>月額・料率設定表!G30</f>
        <v>4965</v>
      </c>
      <c r="P21" s="100">
        <f>INT($B21*月額・料率設定表!$R$13/1000)</f>
        <v>114</v>
      </c>
      <c r="Q21" s="103">
        <f t="shared" si="6"/>
        <v>145</v>
      </c>
      <c r="R21" s="101">
        <f>月額・料率設定表!E30</f>
        <v>259</v>
      </c>
      <c r="S21" s="141">
        <f t="shared" si="7"/>
        <v>1350</v>
      </c>
      <c r="T21" s="96">
        <f t="shared" si="8"/>
        <v>1350</v>
      </c>
      <c r="U21" s="104">
        <f>月額・料率設定表!H30</f>
        <v>2700</v>
      </c>
      <c r="V21" s="47">
        <v>12</v>
      </c>
      <c r="W21" s="52">
        <v>16482.5</v>
      </c>
    </row>
    <row r="22" spans="1:24" s="51" customFormat="1" ht="19.399999999999999" customHeight="1" x14ac:dyDescent="0.2">
      <c r="A22" s="94">
        <v>13</v>
      </c>
      <c r="B22" s="95">
        <f>月額・料率設定表!B31</f>
        <v>160000</v>
      </c>
      <c r="C22" s="96">
        <f t="shared" si="1"/>
        <v>5330</v>
      </c>
      <c r="D22" s="96">
        <v>155000</v>
      </c>
      <c r="E22" s="121" t="s">
        <v>33</v>
      </c>
      <c r="F22" s="95">
        <v>165000</v>
      </c>
      <c r="G22" s="100">
        <f>INT($B22*月額・料率設定表!$L$13/1000)</f>
        <v>4240</v>
      </c>
      <c r="H22" s="101">
        <f t="shared" si="2"/>
        <v>5360</v>
      </c>
      <c r="I22" s="102">
        <f>月額・料率設定表!C31</f>
        <v>9600</v>
      </c>
      <c r="J22" s="100">
        <f t="shared" si="3"/>
        <v>1783</v>
      </c>
      <c r="K22" s="103">
        <f t="shared" si="4"/>
        <v>2245</v>
      </c>
      <c r="L22" s="102">
        <f>月額・料率設定表!F31</f>
        <v>4028</v>
      </c>
      <c r="M22" s="100">
        <f>INT($B22*月額・料率設定表!$P$13/1000)</f>
        <v>2336</v>
      </c>
      <c r="N22" s="103">
        <f t="shared" si="5"/>
        <v>2960</v>
      </c>
      <c r="O22" s="102">
        <f>月額・料率設定表!G31</f>
        <v>5296</v>
      </c>
      <c r="P22" s="100">
        <f>INT($B22*月額・料率設定表!$R$13/1000)</f>
        <v>121</v>
      </c>
      <c r="Q22" s="103">
        <f t="shared" si="6"/>
        <v>155</v>
      </c>
      <c r="R22" s="101">
        <f>月額・料率設定表!E31</f>
        <v>276</v>
      </c>
      <c r="S22" s="141">
        <f t="shared" si="7"/>
        <v>1440</v>
      </c>
      <c r="T22" s="96">
        <f t="shared" si="8"/>
        <v>1440</v>
      </c>
      <c r="U22" s="104">
        <f>月額・料率設定表!H31</f>
        <v>2880</v>
      </c>
      <c r="V22" s="47">
        <v>13</v>
      </c>
      <c r="W22" s="52">
        <v>17350</v>
      </c>
    </row>
    <row r="23" spans="1:24" s="51" customFormat="1" ht="19.399999999999999" customHeight="1" x14ac:dyDescent="0.2">
      <c r="A23" s="94">
        <v>14</v>
      </c>
      <c r="B23" s="95">
        <f>月額・料率設定表!B32</f>
        <v>170000</v>
      </c>
      <c r="C23" s="96">
        <f t="shared" si="1"/>
        <v>5670</v>
      </c>
      <c r="D23" s="122">
        <v>165000</v>
      </c>
      <c r="E23" s="98" t="s">
        <v>33</v>
      </c>
      <c r="F23" s="123">
        <v>175000</v>
      </c>
      <c r="G23" s="100">
        <f>INT($B23*月額・料率設定表!$L$13/1000)</f>
        <v>4505</v>
      </c>
      <c r="H23" s="101">
        <f t="shared" si="2"/>
        <v>5695</v>
      </c>
      <c r="I23" s="102">
        <f>月額・料率設定表!C32</f>
        <v>10200</v>
      </c>
      <c r="J23" s="100">
        <f t="shared" si="3"/>
        <v>1894</v>
      </c>
      <c r="K23" s="103">
        <f t="shared" si="4"/>
        <v>2385</v>
      </c>
      <c r="L23" s="102">
        <f>月額・料率設定表!F32</f>
        <v>4279</v>
      </c>
      <c r="M23" s="100">
        <f>INT($B23*月額・料率設定表!$P$13/1000)</f>
        <v>2482</v>
      </c>
      <c r="N23" s="103">
        <f t="shared" si="5"/>
        <v>3145</v>
      </c>
      <c r="O23" s="102">
        <f>月額・料率設定表!G32</f>
        <v>5627</v>
      </c>
      <c r="P23" s="100">
        <f>INT($B23*月額・料率設定表!$R$13/1000)</f>
        <v>129</v>
      </c>
      <c r="Q23" s="103">
        <f t="shared" si="6"/>
        <v>165</v>
      </c>
      <c r="R23" s="101">
        <f>月額・料率設定表!E32</f>
        <v>294</v>
      </c>
      <c r="S23" s="141">
        <f t="shared" si="7"/>
        <v>1530</v>
      </c>
      <c r="T23" s="96">
        <f t="shared" si="8"/>
        <v>1530</v>
      </c>
      <c r="U23" s="104">
        <f>月額・料率設定表!H32</f>
        <v>3060</v>
      </c>
      <c r="V23" s="47">
        <v>14</v>
      </c>
      <c r="W23" s="52">
        <v>19085</v>
      </c>
    </row>
    <row r="24" spans="1:24" s="51" customFormat="1" ht="19.399999999999999" customHeight="1" thickBot="1" x14ac:dyDescent="0.25">
      <c r="A24" s="109">
        <v>15</v>
      </c>
      <c r="B24" s="110">
        <f>月額・料率設定表!B33</f>
        <v>180000</v>
      </c>
      <c r="C24" s="111">
        <f t="shared" si="1"/>
        <v>6000</v>
      </c>
      <c r="D24" s="119">
        <v>175000</v>
      </c>
      <c r="E24" s="113" t="s">
        <v>33</v>
      </c>
      <c r="F24" s="124">
        <v>185000</v>
      </c>
      <c r="G24" s="115">
        <f>INT($B24*月額・料率設定表!$L$13/1000)</f>
        <v>4770</v>
      </c>
      <c r="H24" s="116">
        <f t="shared" si="2"/>
        <v>6030</v>
      </c>
      <c r="I24" s="117">
        <f>月額・料率設定表!C33</f>
        <v>10800</v>
      </c>
      <c r="J24" s="115">
        <f t="shared" si="3"/>
        <v>2006</v>
      </c>
      <c r="K24" s="118">
        <f t="shared" si="4"/>
        <v>2525</v>
      </c>
      <c r="L24" s="117">
        <f>月額・料率設定表!F33</f>
        <v>4531</v>
      </c>
      <c r="M24" s="115">
        <f>INT($B24*月額・料率設定表!$P$13/1000)</f>
        <v>2628</v>
      </c>
      <c r="N24" s="118">
        <f t="shared" si="5"/>
        <v>3330</v>
      </c>
      <c r="O24" s="117">
        <f>月額・料率設定表!G33</f>
        <v>5958</v>
      </c>
      <c r="P24" s="115">
        <f>INT($B24*月額・料率設定表!$R$13/1000)</f>
        <v>136</v>
      </c>
      <c r="Q24" s="118">
        <f t="shared" si="6"/>
        <v>175</v>
      </c>
      <c r="R24" s="116">
        <f>月額・料率設定表!E33</f>
        <v>311</v>
      </c>
      <c r="S24" s="133">
        <f t="shared" si="7"/>
        <v>1620</v>
      </c>
      <c r="T24" s="119">
        <f t="shared" si="8"/>
        <v>1620</v>
      </c>
      <c r="U24" s="120">
        <f>月額・料率設定表!H33</f>
        <v>3240</v>
      </c>
      <c r="V24" s="53">
        <v>15</v>
      </c>
      <c r="W24" s="54">
        <v>20820</v>
      </c>
    </row>
    <row r="25" spans="1:24" s="51" customFormat="1" ht="19.399999999999999" customHeight="1" x14ac:dyDescent="0.2">
      <c r="A25" s="94">
        <v>16</v>
      </c>
      <c r="B25" s="95">
        <f>月額・料率設定表!B34</f>
        <v>190000</v>
      </c>
      <c r="C25" s="96">
        <f t="shared" si="1"/>
        <v>6330</v>
      </c>
      <c r="D25" s="96">
        <v>185000</v>
      </c>
      <c r="E25" s="121" t="s">
        <v>33</v>
      </c>
      <c r="F25" s="95">
        <v>195000</v>
      </c>
      <c r="G25" s="100">
        <f>INT($B25*月額・料率設定表!$L$13/1000)</f>
        <v>5035</v>
      </c>
      <c r="H25" s="101">
        <f t="shared" si="2"/>
        <v>6365</v>
      </c>
      <c r="I25" s="102">
        <f>月額・料率設定表!C34</f>
        <v>11400</v>
      </c>
      <c r="J25" s="100">
        <f t="shared" si="3"/>
        <v>2117</v>
      </c>
      <c r="K25" s="103">
        <f t="shared" si="4"/>
        <v>2666</v>
      </c>
      <c r="L25" s="102">
        <f>月額・料率設定表!F34</f>
        <v>4783</v>
      </c>
      <c r="M25" s="100">
        <f>INT($B25*月額・料率設定表!$P$13/1000)</f>
        <v>2774</v>
      </c>
      <c r="N25" s="103">
        <f t="shared" si="5"/>
        <v>3515</v>
      </c>
      <c r="O25" s="102">
        <f>月額・料率設定表!G34</f>
        <v>6289</v>
      </c>
      <c r="P25" s="100">
        <f>INT($B25*月額・料率設定表!$R$13/1000)</f>
        <v>144</v>
      </c>
      <c r="Q25" s="103">
        <f t="shared" si="6"/>
        <v>184</v>
      </c>
      <c r="R25" s="101">
        <f>月額・料率設定表!E34</f>
        <v>328</v>
      </c>
      <c r="S25" s="141">
        <f t="shared" si="7"/>
        <v>1710</v>
      </c>
      <c r="T25" s="96">
        <f t="shared" si="8"/>
        <v>1710</v>
      </c>
      <c r="U25" s="104">
        <f>月額・料率設定表!H34</f>
        <v>3420</v>
      </c>
      <c r="V25" s="47">
        <v>16</v>
      </c>
      <c r="W25" s="49">
        <v>22555</v>
      </c>
    </row>
    <row r="26" spans="1:24" s="51" customFormat="1" ht="19.399999999999999" customHeight="1" x14ac:dyDescent="0.2">
      <c r="A26" s="94">
        <v>17</v>
      </c>
      <c r="B26" s="95">
        <f>月額・料率設定表!B35</f>
        <v>200000</v>
      </c>
      <c r="C26" s="96">
        <f t="shared" si="1"/>
        <v>6670</v>
      </c>
      <c r="D26" s="96">
        <v>195000</v>
      </c>
      <c r="E26" s="121" t="s">
        <v>33</v>
      </c>
      <c r="F26" s="95">
        <v>210000</v>
      </c>
      <c r="G26" s="100">
        <f>INT($B26*月額・料率設定表!$L$13/1000)</f>
        <v>5300</v>
      </c>
      <c r="H26" s="101">
        <f t="shared" si="2"/>
        <v>6700</v>
      </c>
      <c r="I26" s="102">
        <f>月額・料率設定表!C35</f>
        <v>12000</v>
      </c>
      <c r="J26" s="100">
        <f t="shared" si="3"/>
        <v>2228</v>
      </c>
      <c r="K26" s="103">
        <f t="shared" si="4"/>
        <v>2806</v>
      </c>
      <c r="L26" s="102">
        <f>月額・料率設定表!F35</f>
        <v>5034</v>
      </c>
      <c r="M26" s="100">
        <f>INT($B26*月額・料率設定表!$P$13/1000)</f>
        <v>2920</v>
      </c>
      <c r="N26" s="103">
        <f t="shared" si="5"/>
        <v>3700</v>
      </c>
      <c r="O26" s="102">
        <f>月額・料率設定表!G35</f>
        <v>6620</v>
      </c>
      <c r="P26" s="100">
        <f>INT($B26*月額・料率設定表!$R$13/1000)</f>
        <v>152</v>
      </c>
      <c r="Q26" s="103">
        <f t="shared" si="6"/>
        <v>194</v>
      </c>
      <c r="R26" s="101">
        <f>月額・料率設定表!E35</f>
        <v>346</v>
      </c>
      <c r="S26" s="141">
        <f t="shared" si="7"/>
        <v>1800</v>
      </c>
      <c r="T26" s="96">
        <f t="shared" si="8"/>
        <v>1800</v>
      </c>
      <c r="U26" s="104">
        <f>月額・料率設定表!H35</f>
        <v>3600</v>
      </c>
      <c r="V26" s="47">
        <v>17</v>
      </c>
      <c r="W26" s="52">
        <v>24290</v>
      </c>
    </row>
    <row r="27" spans="1:24" s="51" customFormat="1" ht="19.399999999999999" customHeight="1" x14ac:dyDescent="0.2">
      <c r="A27" s="94">
        <v>18</v>
      </c>
      <c r="B27" s="95">
        <f>月額・料率設定表!B36</f>
        <v>220000</v>
      </c>
      <c r="C27" s="96">
        <f t="shared" si="1"/>
        <v>7330</v>
      </c>
      <c r="D27" s="96">
        <v>210000</v>
      </c>
      <c r="E27" s="121" t="s">
        <v>33</v>
      </c>
      <c r="F27" s="95">
        <v>230000</v>
      </c>
      <c r="G27" s="100">
        <f>INT($B27*月額・料率設定表!$L$13/1000)</f>
        <v>5830</v>
      </c>
      <c r="H27" s="101">
        <f t="shared" si="2"/>
        <v>7370</v>
      </c>
      <c r="I27" s="102">
        <f>月額・料率設定表!C36</f>
        <v>13200</v>
      </c>
      <c r="J27" s="100">
        <f t="shared" si="3"/>
        <v>2451</v>
      </c>
      <c r="K27" s="103">
        <f t="shared" si="4"/>
        <v>3087</v>
      </c>
      <c r="L27" s="102">
        <f>月額・料率設定表!F36</f>
        <v>5538</v>
      </c>
      <c r="M27" s="100">
        <f>INT($B27*月額・料率設定表!$P$13/1000)</f>
        <v>3212</v>
      </c>
      <c r="N27" s="103">
        <f t="shared" si="5"/>
        <v>4070</v>
      </c>
      <c r="O27" s="102">
        <f>月額・料率設定表!G36</f>
        <v>7282</v>
      </c>
      <c r="P27" s="100">
        <f>INT($B27*月額・料率設定表!$R$13/1000)</f>
        <v>167</v>
      </c>
      <c r="Q27" s="103">
        <f t="shared" si="6"/>
        <v>213</v>
      </c>
      <c r="R27" s="101">
        <f>月額・料率設定表!E36</f>
        <v>380</v>
      </c>
      <c r="S27" s="141">
        <f t="shared" si="7"/>
        <v>1980</v>
      </c>
      <c r="T27" s="96">
        <f t="shared" si="8"/>
        <v>1980</v>
      </c>
      <c r="U27" s="104">
        <f>月額・料率設定表!H36</f>
        <v>3960</v>
      </c>
      <c r="V27" s="47">
        <v>18</v>
      </c>
      <c r="W27" s="52">
        <v>26025</v>
      </c>
    </row>
    <row r="28" spans="1:24" s="51" customFormat="1" ht="19.399999999999999" customHeight="1" x14ac:dyDescent="0.2">
      <c r="A28" s="94">
        <v>19</v>
      </c>
      <c r="B28" s="95">
        <f>月額・料率設定表!B37</f>
        <v>240000</v>
      </c>
      <c r="C28" s="96">
        <f t="shared" si="1"/>
        <v>8000</v>
      </c>
      <c r="D28" s="122">
        <v>230000</v>
      </c>
      <c r="E28" s="98" t="s">
        <v>33</v>
      </c>
      <c r="F28" s="123">
        <v>250000</v>
      </c>
      <c r="G28" s="100">
        <f>INT($B28*月額・料率設定表!$L$13/1000)</f>
        <v>6360</v>
      </c>
      <c r="H28" s="101">
        <f t="shared" si="2"/>
        <v>8040</v>
      </c>
      <c r="I28" s="102">
        <f>月額・料率設定表!C37</f>
        <v>14400</v>
      </c>
      <c r="J28" s="100">
        <f t="shared" si="3"/>
        <v>2674</v>
      </c>
      <c r="K28" s="103">
        <f t="shared" si="4"/>
        <v>3367</v>
      </c>
      <c r="L28" s="102">
        <f>月額・料率設定表!F37</f>
        <v>6041</v>
      </c>
      <c r="M28" s="100">
        <f>INT($B28*月額・料率設定表!$P$13/1000)</f>
        <v>3504</v>
      </c>
      <c r="N28" s="103">
        <f t="shared" si="5"/>
        <v>4440</v>
      </c>
      <c r="O28" s="102">
        <f>月額・料率設定表!G37</f>
        <v>7944</v>
      </c>
      <c r="P28" s="100">
        <f>INT($B28*月額・料率設定表!$R$13/1000)</f>
        <v>182</v>
      </c>
      <c r="Q28" s="103">
        <f t="shared" si="6"/>
        <v>233</v>
      </c>
      <c r="R28" s="101">
        <f>月額・料率設定表!E37</f>
        <v>415</v>
      </c>
      <c r="S28" s="141">
        <f t="shared" si="7"/>
        <v>2160</v>
      </c>
      <c r="T28" s="96">
        <f t="shared" si="8"/>
        <v>2160</v>
      </c>
      <c r="U28" s="104">
        <f>月額・料率設定表!H37</f>
        <v>4320</v>
      </c>
      <c r="V28" s="47">
        <v>19</v>
      </c>
      <c r="W28" s="52">
        <v>27760</v>
      </c>
    </row>
    <row r="29" spans="1:24" s="51" customFormat="1" ht="19.399999999999999" customHeight="1" thickBot="1" x14ac:dyDescent="0.25">
      <c r="A29" s="109">
        <v>20</v>
      </c>
      <c r="B29" s="110">
        <f>月額・料率設定表!B38</f>
        <v>260000</v>
      </c>
      <c r="C29" s="111">
        <f t="shared" si="1"/>
        <v>8670</v>
      </c>
      <c r="D29" s="119">
        <v>250000</v>
      </c>
      <c r="E29" s="113" t="s">
        <v>33</v>
      </c>
      <c r="F29" s="124">
        <v>270000</v>
      </c>
      <c r="G29" s="115">
        <f>INT($B29*月額・料率設定表!$L$13/1000)</f>
        <v>6890</v>
      </c>
      <c r="H29" s="116">
        <f t="shared" si="2"/>
        <v>8710</v>
      </c>
      <c r="I29" s="117">
        <f>月額・料率設定表!C38</f>
        <v>15600</v>
      </c>
      <c r="J29" s="115">
        <f t="shared" si="3"/>
        <v>2897</v>
      </c>
      <c r="K29" s="118">
        <f t="shared" si="4"/>
        <v>3648</v>
      </c>
      <c r="L29" s="117">
        <f>月額・料率設定表!F38</f>
        <v>6545</v>
      </c>
      <c r="M29" s="115">
        <f>INT($B29*月額・料率設定表!$P$13/1000)</f>
        <v>3796</v>
      </c>
      <c r="N29" s="118">
        <f t="shared" si="5"/>
        <v>4810</v>
      </c>
      <c r="O29" s="117">
        <f>月額・料率設定表!G38</f>
        <v>8606</v>
      </c>
      <c r="P29" s="115">
        <f>INT($B29*月額・料率設定表!$R$13/1000)</f>
        <v>197</v>
      </c>
      <c r="Q29" s="118">
        <f t="shared" si="6"/>
        <v>252</v>
      </c>
      <c r="R29" s="116">
        <f>月額・料率設定表!E38</f>
        <v>449</v>
      </c>
      <c r="S29" s="133">
        <f t="shared" si="7"/>
        <v>2340</v>
      </c>
      <c r="T29" s="119">
        <f t="shared" si="8"/>
        <v>2340</v>
      </c>
      <c r="U29" s="120">
        <f>月額・料率設定表!H38</f>
        <v>4680</v>
      </c>
      <c r="V29" s="53">
        <v>20</v>
      </c>
      <c r="W29" s="54">
        <v>29495</v>
      </c>
    </row>
    <row r="30" spans="1:24" s="51" customFormat="1" ht="19.399999999999999" customHeight="1" x14ac:dyDescent="0.2">
      <c r="A30" s="94">
        <v>21</v>
      </c>
      <c r="B30" s="95">
        <f>月額・料率設定表!B39</f>
        <v>280000</v>
      </c>
      <c r="C30" s="96">
        <f t="shared" si="1"/>
        <v>9330</v>
      </c>
      <c r="D30" s="96">
        <v>270000</v>
      </c>
      <c r="E30" s="121" t="s">
        <v>33</v>
      </c>
      <c r="F30" s="95">
        <v>290000</v>
      </c>
      <c r="G30" s="100">
        <f>INT($B30*月額・料率設定表!$L$13/1000)</f>
        <v>7420</v>
      </c>
      <c r="H30" s="101">
        <f t="shared" si="2"/>
        <v>9380</v>
      </c>
      <c r="I30" s="102">
        <f>月額・料率設定表!C39</f>
        <v>16800</v>
      </c>
      <c r="J30" s="100">
        <f t="shared" si="3"/>
        <v>3120</v>
      </c>
      <c r="K30" s="103">
        <f t="shared" si="4"/>
        <v>3928</v>
      </c>
      <c r="L30" s="102">
        <f>月額・料率設定表!F39</f>
        <v>7048</v>
      </c>
      <c r="M30" s="100">
        <f>INT($B30*月額・料率設定表!$P$13/1000)</f>
        <v>4088</v>
      </c>
      <c r="N30" s="103">
        <f t="shared" si="5"/>
        <v>5180</v>
      </c>
      <c r="O30" s="102">
        <f>月額・料率設定表!G39</f>
        <v>9268</v>
      </c>
      <c r="P30" s="100">
        <f>INT($B30*月額・料率設定表!$R$13/1000)</f>
        <v>212</v>
      </c>
      <c r="Q30" s="103">
        <f t="shared" si="6"/>
        <v>272</v>
      </c>
      <c r="R30" s="101">
        <f>月額・料率設定表!E39</f>
        <v>484</v>
      </c>
      <c r="S30" s="141">
        <f t="shared" si="7"/>
        <v>2520</v>
      </c>
      <c r="T30" s="96">
        <f t="shared" si="8"/>
        <v>2520</v>
      </c>
      <c r="U30" s="104">
        <f>月額・料率設定表!H39</f>
        <v>5040</v>
      </c>
      <c r="V30" s="47">
        <v>21</v>
      </c>
      <c r="W30" s="49">
        <v>31230</v>
      </c>
    </row>
    <row r="31" spans="1:24" s="51" customFormat="1" ht="19.399999999999999" customHeight="1" x14ac:dyDescent="0.2">
      <c r="A31" s="94">
        <v>22</v>
      </c>
      <c r="B31" s="95">
        <f>月額・料率設定表!B40</f>
        <v>300000</v>
      </c>
      <c r="C31" s="96">
        <f t="shared" si="1"/>
        <v>10000</v>
      </c>
      <c r="D31" s="96">
        <v>290000</v>
      </c>
      <c r="E31" s="121" t="s">
        <v>33</v>
      </c>
      <c r="F31" s="95">
        <v>310000</v>
      </c>
      <c r="G31" s="100">
        <f>INT($B31*月額・料率設定表!$L$13/1000)</f>
        <v>7950</v>
      </c>
      <c r="H31" s="101">
        <f t="shared" si="2"/>
        <v>10050</v>
      </c>
      <c r="I31" s="102">
        <f>月額・料率設定表!C40</f>
        <v>18000</v>
      </c>
      <c r="J31" s="100">
        <f t="shared" si="3"/>
        <v>3342</v>
      </c>
      <c r="K31" s="103">
        <f t="shared" si="4"/>
        <v>4209</v>
      </c>
      <c r="L31" s="102">
        <f>月額・料率設定表!F40</f>
        <v>7551</v>
      </c>
      <c r="M31" s="100">
        <f>INT($B31*月額・料率設定表!$P$13/1000)</f>
        <v>4380</v>
      </c>
      <c r="N31" s="103">
        <f t="shared" si="5"/>
        <v>5550</v>
      </c>
      <c r="O31" s="102">
        <f>月額・料率設定表!G40</f>
        <v>9930</v>
      </c>
      <c r="P31" s="100">
        <f>INT($B31*月額・料率設定表!$R$13/1000)</f>
        <v>228</v>
      </c>
      <c r="Q31" s="103">
        <f t="shared" si="6"/>
        <v>291</v>
      </c>
      <c r="R31" s="101">
        <f>月額・料率設定表!E40</f>
        <v>519</v>
      </c>
      <c r="S31" s="141">
        <f t="shared" si="7"/>
        <v>2700</v>
      </c>
      <c r="T31" s="96">
        <f t="shared" si="8"/>
        <v>2700</v>
      </c>
      <c r="U31" s="104">
        <f>月額・料率設定表!H40</f>
        <v>5400</v>
      </c>
      <c r="V31" s="47">
        <v>22</v>
      </c>
      <c r="W31" s="52">
        <v>32965</v>
      </c>
    </row>
    <row r="32" spans="1:24" s="51" customFormat="1" ht="19.399999999999999" customHeight="1" x14ac:dyDescent="0.2">
      <c r="A32" s="94">
        <v>23</v>
      </c>
      <c r="B32" s="95">
        <f>月額・料率設定表!B41</f>
        <v>320000</v>
      </c>
      <c r="C32" s="96">
        <f t="shared" si="1"/>
        <v>10670</v>
      </c>
      <c r="D32" s="96">
        <v>310000</v>
      </c>
      <c r="E32" s="121" t="s">
        <v>33</v>
      </c>
      <c r="F32" s="95">
        <v>330000</v>
      </c>
      <c r="G32" s="100">
        <f>INT($B32*月額・料率設定表!$L$13/1000)</f>
        <v>8480</v>
      </c>
      <c r="H32" s="101">
        <f t="shared" si="2"/>
        <v>10720</v>
      </c>
      <c r="I32" s="102">
        <f>月額・料率設定表!C41</f>
        <v>19200</v>
      </c>
      <c r="J32" s="100">
        <f t="shared" si="3"/>
        <v>3565</v>
      </c>
      <c r="K32" s="103">
        <f t="shared" si="4"/>
        <v>4490</v>
      </c>
      <c r="L32" s="102">
        <f>月額・料率設定表!F41</f>
        <v>8055</v>
      </c>
      <c r="M32" s="100">
        <f>INT($B32*月額・料率設定表!$P$13/1000)</f>
        <v>4672</v>
      </c>
      <c r="N32" s="103">
        <f t="shared" si="5"/>
        <v>5920</v>
      </c>
      <c r="O32" s="102">
        <f>月額・料率設定表!G41</f>
        <v>10592</v>
      </c>
      <c r="P32" s="100">
        <f>INT($B32*月額・料率設定表!$R$13/1000)</f>
        <v>243</v>
      </c>
      <c r="Q32" s="103">
        <f t="shared" si="6"/>
        <v>310</v>
      </c>
      <c r="R32" s="101">
        <f>月額・料率設定表!E41</f>
        <v>553</v>
      </c>
      <c r="S32" s="141">
        <f t="shared" si="7"/>
        <v>2880</v>
      </c>
      <c r="T32" s="96">
        <f t="shared" si="8"/>
        <v>2880</v>
      </c>
      <c r="U32" s="104">
        <f>月額・料率設定表!H41</f>
        <v>5760</v>
      </c>
      <c r="V32" s="47">
        <v>23</v>
      </c>
      <c r="W32" s="52">
        <v>35567.5</v>
      </c>
    </row>
    <row r="33" spans="1:23" s="51" customFormat="1" ht="19.399999999999999" customHeight="1" x14ac:dyDescent="0.2">
      <c r="A33" s="94">
        <v>24</v>
      </c>
      <c r="B33" s="95">
        <f>月額・料率設定表!B42</f>
        <v>340000</v>
      </c>
      <c r="C33" s="96">
        <f t="shared" si="1"/>
        <v>11330</v>
      </c>
      <c r="D33" s="122">
        <v>330000</v>
      </c>
      <c r="E33" s="98" t="s">
        <v>33</v>
      </c>
      <c r="F33" s="123">
        <v>350000</v>
      </c>
      <c r="G33" s="100">
        <f>INT($B33*月額・料率設定表!$L$13/1000)</f>
        <v>9010</v>
      </c>
      <c r="H33" s="101">
        <f t="shared" si="2"/>
        <v>11390</v>
      </c>
      <c r="I33" s="102">
        <f>月額・料率設定表!C42</f>
        <v>20400</v>
      </c>
      <c r="J33" s="100">
        <f t="shared" si="3"/>
        <v>3788</v>
      </c>
      <c r="K33" s="103">
        <f t="shared" si="4"/>
        <v>4770</v>
      </c>
      <c r="L33" s="102">
        <f>月額・料率設定表!F42</f>
        <v>8558</v>
      </c>
      <c r="M33" s="100">
        <f>INT($B33*月額・料率設定表!$P$13/1000)</f>
        <v>4964</v>
      </c>
      <c r="N33" s="103">
        <f t="shared" si="5"/>
        <v>6290</v>
      </c>
      <c r="O33" s="102">
        <f>月額・料率設定表!G42</f>
        <v>11254</v>
      </c>
      <c r="P33" s="100">
        <f>INT($B33*月額・料率設定表!$R$13/1000)</f>
        <v>258</v>
      </c>
      <c r="Q33" s="103">
        <f t="shared" si="6"/>
        <v>330</v>
      </c>
      <c r="R33" s="101">
        <f>月額・料率設定表!E42</f>
        <v>588</v>
      </c>
      <c r="S33" s="141">
        <f t="shared" si="7"/>
        <v>3060</v>
      </c>
      <c r="T33" s="96">
        <f t="shared" si="8"/>
        <v>3060</v>
      </c>
      <c r="U33" s="104">
        <f>月額・料率設定表!H42</f>
        <v>6120</v>
      </c>
      <c r="V33" s="47">
        <v>24</v>
      </c>
      <c r="W33" s="52">
        <v>38170</v>
      </c>
    </row>
    <row r="34" spans="1:23" s="51" customFormat="1" ht="19.399999999999999" customHeight="1" thickBot="1" x14ac:dyDescent="0.25">
      <c r="A34" s="109">
        <v>25</v>
      </c>
      <c r="B34" s="110">
        <f>月額・料率設定表!B43</f>
        <v>360000</v>
      </c>
      <c r="C34" s="111">
        <f t="shared" si="1"/>
        <v>12000</v>
      </c>
      <c r="D34" s="119">
        <v>350000</v>
      </c>
      <c r="E34" s="113" t="s">
        <v>33</v>
      </c>
      <c r="F34" s="124">
        <v>370000</v>
      </c>
      <c r="G34" s="115">
        <f>INT($B34*月額・料率設定表!$L$13/1000)</f>
        <v>9540</v>
      </c>
      <c r="H34" s="116">
        <f t="shared" si="2"/>
        <v>12060</v>
      </c>
      <c r="I34" s="117">
        <f>月額・料率設定表!C43</f>
        <v>21600</v>
      </c>
      <c r="J34" s="115">
        <f t="shared" si="3"/>
        <v>4011</v>
      </c>
      <c r="K34" s="118">
        <f t="shared" si="4"/>
        <v>5051</v>
      </c>
      <c r="L34" s="117">
        <f>月額・料率設定表!F43</f>
        <v>9062</v>
      </c>
      <c r="M34" s="115">
        <f>INT($B34*月額・料率設定表!$P$13/1000)</f>
        <v>5256</v>
      </c>
      <c r="N34" s="118">
        <f t="shared" si="5"/>
        <v>6660</v>
      </c>
      <c r="O34" s="117">
        <f>月額・料率設定表!G43</f>
        <v>11916</v>
      </c>
      <c r="P34" s="115">
        <f>INT($B34*月額・料率設定表!$R$13/1000)</f>
        <v>273</v>
      </c>
      <c r="Q34" s="118">
        <f t="shared" si="6"/>
        <v>349</v>
      </c>
      <c r="R34" s="116">
        <f>月額・料率設定表!E43</f>
        <v>622</v>
      </c>
      <c r="S34" s="133">
        <f t="shared" si="7"/>
        <v>3240</v>
      </c>
      <c r="T34" s="119">
        <f t="shared" si="8"/>
        <v>3240</v>
      </c>
      <c r="U34" s="120">
        <f>月額・料率設定表!H43</f>
        <v>6480</v>
      </c>
      <c r="V34" s="53">
        <v>25</v>
      </c>
      <c r="W34" s="54">
        <v>40772.5</v>
      </c>
    </row>
    <row r="35" spans="1:23" s="51" customFormat="1" ht="19.399999999999999" customHeight="1" x14ac:dyDescent="0.2">
      <c r="A35" s="94">
        <v>26</v>
      </c>
      <c r="B35" s="95">
        <f>月額・料率設定表!B44</f>
        <v>380000</v>
      </c>
      <c r="C35" s="96">
        <f t="shared" si="1"/>
        <v>12670</v>
      </c>
      <c r="D35" s="96">
        <v>370000</v>
      </c>
      <c r="E35" s="121" t="s">
        <v>33</v>
      </c>
      <c r="F35" s="95">
        <v>395000</v>
      </c>
      <c r="G35" s="100">
        <f>INT($B35*月額・料率設定表!$L$13/1000)</f>
        <v>10070</v>
      </c>
      <c r="H35" s="101">
        <f t="shared" si="2"/>
        <v>12730</v>
      </c>
      <c r="I35" s="102">
        <f>月額・料率設定表!C44</f>
        <v>22800</v>
      </c>
      <c r="J35" s="100">
        <f t="shared" si="3"/>
        <v>4234</v>
      </c>
      <c r="K35" s="103">
        <f t="shared" si="4"/>
        <v>5331</v>
      </c>
      <c r="L35" s="102">
        <f>月額・料率設定表!F44</f>
        <v>9565</v>
      </c>
      <c r="M35" s="100">
        <f>INT($B35*月額・料率設定表!$P$13/1000)</f>
        <v>5548</v>
      </c>
      <c r="N35" s="103">
        <f t="shared" si="5"/>
        <v>7030</v>
      </c>
      <c r="O35" s="102">
        <f>月額・料率設定表!G44</f>
        <v>12578</v>
      </c>
      <c r="P35" s="100">
        <f>INT($B35*月額・料率設定表!$R$13/1000)</f>
        <v>288</v>
      </c>
      <c r="Q35" s="103">
        <f t="shared" si="6"/>
        <v>369</v>
      </c>
      <c r="R35" s="101">
        <f>月額・料率設定表!E44</f>
        <v>657</v>
      </c>
      <c r="S35" s="141">
        <f t="shared" si="7"/>
        <v>3420</v>
      </c>
      <c r="T35" s="96">
        <f t="shared" si="8"/>
        <v>3420</v>
      </c>
      <c r="U35" s="104">
        <f>月額・料率設定表!H44</f>
        <v>6840</v>
      </c>
      <c r="V35" s="47">
        <v>26</v>
      </c>
      <c r="W35" s="49">
        <v>43375</v>
      </c>
    </row>
    <row r="36" spans="1:23" s="51" customFormat="1" ht="19.399999999999999" customHeight="1" x14ac:dyDescent="0.2">
      <c r="A36" s="94">
        <v>27</v>
      </c>
      <c r="B36" s="95">
        <f>月額・料率設定表!B45</f>
        <v>410000</v>
      </c>
      <c r="C36" s="96">
        <f t="shared" si="1"/>
        <v>13670</v>
      </c>
      <c r="D36" s="96">
        <v>395000</v>
      </c>
      <c r="E36" s="121" t="s">
        <v>33</v>
      </c>
      <c r="F36" s="95">
        <v>425000</v>
      </c>
      <c r="G36" s="100">
        <f>INT($B36*月額・料率設定表!$L$13/1000)</f>
        <v>10865</v>
      </c>
      <c r="H36" s="101">
        <f t="shared" si="2"/>
        <v>13735</v>
      </c>
      <c r="I36" s="102">
        <f>月額・料率設定表!C45</f>
        <v>24600</v>
      </c>
      <c r="J36" s="100">
        <f t="shared" si="3"/>
        <v>4568</v>
      </c>
      <c r="K36" s="103">
        <f t="shared" si="4"/>
        <v>5752</v>
      </c>
      <c r="L36" s="102">
        <f>月額・料率設定表!F45</f>
        <v>10320</v>
      </c>
      <c r="M36" s="100">
        <f>INT($B36*月額・料率設定表!$P$13/1000)</f>
        <v>5986</v>
      </c>
      <c r="N36" s="103">
        <f t="shared" si="5"/>
        <v>7585</v>
      </c>
      <c r="O36" s="102">
        <f>月額・料率設定表!G45</f>
        <v>13571</v>
      </c>
      <c r="P36" s="100">
        <f>INT($B36*月額・料率設定表!$R$13/1000)</f>
        <v>311</v>
      </c>
      <c r="Q36" s="103">
        <f t="shared" si="6"/>
        <v>398</v>
      </c>
      <c r="R36" s="101">
        <f>月額・料率設定表!E45</f>
        <v>709</v>
      </c>
      <c r="S36" s="141">
        <f t="shared" si="7"/>
        <v>3690</v>
      </c>
      <c r="T36" s="96">
        <f t="shared" si="8"/>
        <v>3690</v>
      </c>
      <c r="U36" s="104">
        <f>月額・料率設定表!H45</f>
        <v>7380</v>
      </c>
      <c r="V36" s="47">
        <v>27</v>
      </c>
      <c r="W36" s="52">
        <v>45977.5</v>
      </c>
    </row>
    <row r="37" spans="1:23" s="51" customFormat="1" ht="19.399999999999999" customHeight="1" x14ac:dyDescent="0.2">
      <c r="A37" s="94">
        <v>28</v>
      </c>
      <c r="B37" s="95">
        <f>月額・料率設定表!B46</f>
        <v>440000</v>
      </c>
      <c r="C37" s="96">
        <f t="shared" si="1"/>
        <v>14670</v>
      </c>
      <c r="D37" s="96">
        <v>425000</v>
      </c>
      <c r="E37" s="121" t="s">
        <v>33</v>
      </c>
      <c r="F37" s="95">
        <v>455000</v>
      </c>
      <c r="G37" s="100">
        <f>INT($B37*月額・料率設定表!$L$13/1000)</f>
        <v>11660</v>
      </c>
      <c r="H37" s="101">
        <f t="shared" si="2"/>
        <v>14740</v>
      </c>
      <c r="I37" s="102">
        <f>月額・料率設定表!C46</f>
        <v>26400</v>
      </c>
      <c r="J37" s="100">
        <f t="shared" si="3"/>
        <v>4902</v>
      </c>
      <c r="K37" s="103">
        <f t="shared" si="4"/>
        <v>6173</v>
      </c>
      <c r="L37" s="102">
        <f>月額・料率設定表!F46</f>
        <v>11075</v>
      </c>
      <c r="M37" s="100">
        <f>INT($B37*月額・料率設定表!$P$13/1000)</f>
        <v>6424</v>
      </c>
      <c r="N37" s="103">
        <f t="shared" si="5"/>
        <v>8140</v>
      </c>
      <c r="O37" s="102">
        <f>月額・料率設定表!G46</f>
        <v>14564</v>
      </c>
      <c r="P37" s="100">
        <f>INT($B37*月額・料率設定表!$R$13/1000)</f>
        <v>334</v>
      </c>
      <c r="Q37" s="103">
        <f t="shared" si="6"/>
        <v>427</v>
      </c>
      <c r="R37" s="101">
        <f>月額・料率設定表!E46</f>
        <v>761</v>
      </c>
      <c r="S37" s="141">
        <f t="shared" si="7"/>
        <v>3960</v>
      </c>
      <c r="T37" s="96">
        <f t="shared" si="8"/>
        <v>3960</v>
      </c>
      <c r="U37" s="104">
        <f>月額・料率設定表!H46</f>
        <v>7920</v>
      </c>
      <c r="V37" s="47">
        <v>28</v>
      </c>
      <c r="W37" s="52">
        <v>48580</v>
      </c>
    </row>
    <row r="38" spans="1:23" s="51" customFormat="1" ht="19.399999999999999" customHeight="1" x14ac:dyDescent="0.2">
      <c r="A38" s="94">
        <v>29</v>
      </c>
      <c r="B38" s="95">
        <f>月額・料率設定表!B47</f>
        <v>470000</v>
      </c>
      <c r="C38" s="96">
        <f t="shared" si="1"/>
        <v>15670</v>
      </c>
      <c r="D38" s="122">
        <v>455000</v>
      </c>
      <c r="E38" s="98" t="s">
        <v>33</v>
      </c>
      <c r="F38" s="123">
        <v>485000</v>
      </c>
      <c r="G38" s="100">
        <f>INT($B38*月額・料率設定表!$L$13/1000)</f>
        <v>12455</v>
      </c>
      <c r="H38" s="101">
        <f t="shared" si="2"/>
        <v>15745</v>
      </c>
      <c r="I38" s="102">
        <f>月額・料率設定表!C47</f>
        <v>28200</v>
      </c>
      <c r="J38" s="100">
        <f t="shared" si="3"/>
        <v>5236</v>
      </c>
      <c r="K38" s="103">
        <f t="shared" si="4"/>
        <v>6594</v>
      </c>
      <c r="L38" s="102">
        <f>月額・料率設定表!F47</f>
        <v>11830</v>
      </c>
      <c r="M38" s="100">
        <f>INT($B38*月額・料率設定表!$P$13/1000)</f>
        <v>6862</v>
      </c>
      <c r="N38" s="103">
        <f t="shared" si="5"/>
        <v>8695</v>
      </c>
      <c r="O38" s="102">
        <f>月額・料率設定表!G47</f>
        <v>15557</v>
      </c>
      <c r="P38" s="100">
        <f>INT($B38*月額・料率設定表!$R$13/1000)</f>
        <v>357</v>
      </c>
      <c r="Q38" s="103">
        <f t="shared" si="6"/>
        <v>456</v>
      </c>
      <c r="R38" s="101">
        <f>月額・料率設定表!E47</f>
        <v>813</v>
      </c>
      <c r="S38" s="141">
        <f t="shared" si="7"/>
        <v>4230</v>
      </c>
      <c r="T38" s="96">
        <f t="shared" si="8"/>
        <v>4230</v>
      </c>
      <c r="U38" s="104">
        <f>月額・料率設定表!H47</f>
        <v>8460</v>
      </c>
      <c r="V38" s="47">
        <v>29</v>
      </c>
      <c r="W38" s="52">
        <v>51182.5</v>
      </c>
    </row>
    <row r="39" spans="1:23" s="51" customFormat="1" ht="19.399999999999999" customHeight="1" thickBot="1" x14ac:dyDescent="0.25">
      <c r="A39" s="109">
        <v>30</v>
      </c>
      <c r="B39" s="110">
        <f>月額・料率設定表!B48</f>
        <v>500000</v>
      </c>
      <c r="C39" s="111">
        <f t="shared" si="1"/>
        <v>16670</v>
      </c>
      <c r="D39" s="119">
        <v>485000</v>
      </c>
      <c r="E39" s="113" t="s">
        <v>33</v>
      </c>
      <c r="F39" s="124">
        <v>515000</v>
      </c>
      <c r="G39" s="115">
        <f>INT($B39*月額・料率設定表!$L$13/1000)</f>
        <v>13250</v>
      </c>
      <c r="H39" s="116">
        <f t="shared" si="2"/>
        <v>16750</v>
      </c>
      <c r="I39" s="117">
        <f>月額・料率設定表!C48</f>
        <v>30000</v>
      </c>
      <c r="J39" s="115">
        <f t="shared" si="3"/>
        <v>5570</v>
      </c>
      <c r="K39" s="118">
        <f t="shared" si="4"/>
        <v>7015</v>
      </c>
      <c r="L39" s="117">
        <f>月額・料率設定表!F48</f>
        <v>12585</v>
      </c>
      <c r="M39" s="115">
        <f>INT($B39*月額・料率設定表!$P$13/1000)</f>
        <v>7300</v>
      </c>
      <c r="N39" s="118">
        <f t="shared" si="5"/>
        <v>9250</v>
      </c>
      <c r="O39" s="117">
        <f>月額・料率設定表!G48</f>
        <v>16550</v>
      </c>
      <c r="P39" s="115">
        <f>INT($B39*月額・料率設定表!$R$13/1000)</f>
        <v>380</v>
      </c>
      <c r="Q39" s="118">
        <f t="shared" si="6"/>
        <v>485</v>
      </c>
      <c r="R39" s="116">
        <f>月額・料率設定表!E48</f>
        <v>865</v>
      </c>
      <c r="S39" s="133">
        <f t="shared" si="7"/>
        <v>4500</v>
      </c>
      <c r="T39" s="119">
        <f t="shared" si="8"/>
        <v>4500</v>
      </c>
      <c r="U39" s="120">
        <f>月額・料率設定表!H48</f>
        <v>9000</v>
      </c>
      <c r="V39" s="53">
        <v>30</v>
      </c>
      <c r="W39" s="55">
        <v>53785</v>
      </c>
    </row>
    <row r="40" spans="1:23" s="51" customFormat="1" ht="19.399999999999999" customHeight="1" x14ac:dyDescent="0.2">
      <c r="A40" s="94">
        <v>31</v>
      </c>
      <c r="B40" s="95">
        <f>月額・料率設定表!B49</f>
        <v>530000</v>
      </c>
      <c r="C40" s="96">
        <f t="shared" si="1"/>
        <v>17670</v>
      </c>
      <c r="D40" s="96">
        <v>515000</v>
      </c>
      <c r="E40" s="121" t="s">
        <v>33</v>
      </c>
      <c r="F40" s="95">
        <v>545000</v>
      </c>
      <c r="G40" s="100">
        <f>INT($B40*月額・料率設定表!$L$13/1000)</f>
        <v>14045</v>
      </c>
      <c r="H40" s="101">
        <f t="shared" si="2"/>
        <v>17755</v>
      </c>
      <c r="I40" s="102">
        <f>月額・料率設定表!C49</f>
        <v>31800</v>
      </c>
      <c r="J40" s="100">
        <f t="shared" si="3"/>
        <v>5905</v>
      </c>
      <c r="K40" s="103">
        <f t="shared" si="4"/>
        <v>7436</v>
      </c>
      <c r="L40" s="102">
        <f>月額・料率設定表!F49</f>
        <v>13341</v>
      </c>
      <c r="M40" s="100">
        <f>INT($B40*月額・料率設定表!$P$13/1000)</f>
        <v>7738</v>
      </c>
      <c r="N40" s="103">
        <f t="shared" si="5"/>
        <v>9805</v>
      </c>
      <c r="O40" s="102">
        <f>月額・料率設定表!G49</f>
        <v>17543</v>
      </c>
      <c r="P40" s="100">
        <f>INT($B40*月額・料率設定表!$R$13/1000)</f>
        <v>402</v>
      </c>
      <c r="Q40" s="103">
        <f t="shared" si="6"/>
        <v>514</v>
      </c>
      <c r="R40" s="101">
        <f>月額・料率設定表!E49</f>
        <v>916</v>
      </c>
      <c r="S40" s="141">
        <f t="shared" si="7"/>
        <v>4770</v>
      </c>
      <c r="T40" s="96">
        <f t="shared" si="8"/>
        <v>4770</v>
      </c>
      <c r="U40" s="104">
        <f>月額・料率設定表!H49</f>
        <v>9540</v>
      </c>
      <c r="V40" s="48"/>
      <c r="W40" s="49"/>
    </row>
    <row r="41" spans="1:23" s="51" customFormat="1" ht="19.399999999999999" customHeight="1" x14ac:dyDescent="0.2">
      <c r="A41" s="94">
        <v>32</v>
      </c>
      <c r="B41" s="95">
        <f>月額・料率設定表!B50</f>
        <v>560000</v>
      </c>
      <c r="C41" s="96">
        <f t="shared" si="1"/>
        <v>18670</v>
      </c>
      <c r="D41" s="96">
        <v>545000</v>
      </c>
      <c r="E41" s="121" t="s">
        <v>33</v>
      </c>
      <c r="F41" s="95">
        <v>575000</v>
      </c>
      <c r="G41" s="100">
        <f>INT($B41*月額・料率設定表!$L$13/1000)</f>
        <v>14840</v>
      </c>
      <c r="H41" s="101">
        <f t="shared" si="2"/>
        <v>18760</v>
      </c>
      <c r="I41" s="102">
        <f>月額・料率設定表!C50</f>
        <v>33600</v>
      </c>
      <c r="J41" s="100">
        <f t="shared" si="3"/>
        <v>6239</v>
      </c>
      <c r="K41" s="103">
        <f t="shared" si="4"/>
        <v>7857</v>
      </c>
      <c r="L41" s="102">
        <f>月額・料率設定表!F50</f>
        <v>14096</v>
      </c>
      <c r="M41" s="100">
        <f>INT($B41*月額・料率設定表!$P$13/1000)</f>
        <v>8176</v>
      </c>
      <c r="N41" s="103">
        <f t="shared" si="5"/>
        <v>10360</v>
      </c>
      <c r="O41" s="102">
        <f>月額・料率設定表!G50</f>
        <v>18536</v>
      </c>
      <c r="P41" s="100">
        <f>INT($B41*月額・料率設定表!$R$13/1000)</f>
        <v>425</v>
      </c>
      <c r="Q41" s="103">
        <f t="shared" si="6"/>
        <v>543</v>
      </c>
      <c r="R41" s="101">
        <f>月額・料率設定表!E50</f>
        <v>968</v>
      </c>
      <c r="S41" s="141">
        <f t="shared" si="7"/>
        <v>5040</v>
      </c>
      <c r="T41" s="96">
        <f t="shared" si="8"/>
        <v>5040</v>
      </c>
      <c r="U41" s="104">
        <f>月額・料率設定表!H50</f>
        <v>10080</v>
      </c>
      <c r="V41" s="48"/>
      <c r="W41" s="52"/>
    </row>
    <row r="42" spans="1:23" s="51" customFormat="1" ht="19.399999999999999" customHeight="1" x14ac:dyDescent="0.2">
      <c r="A42" s="94">
        <v>33</v>
      </c>
      <c r="B42" s="95">
        <f>月額・料率設定表!B51</f>
        <v>590000</v>
      </c>
      <c r="C42" s="96">
        <f t="shared" si="1"/>
        <v>19670</v>
      </c>
      <c r="D42" s="96">
        <v>575000</v>
      </c>
      <c r="E42" s="121" t="s">
        <v>33</v>
      </c>
      <c r="F42" s="95">
        <v>605000</v>
      </c>
      <c r="G42" s="100">
        <f>INT($B42*月額・料率設定表!$L$13/1000)</f>
        <v>15635</v>
      </c>
      <c r="H42" s="101">
        <f t="shared" si="2"/>
        <v>19765</v>
      </c>
      <c r="I42" s="102">
        <f>月額・料率設定表!C51</f>
        <v>35400</v>
      </c>
      <c r="J42" s="100">
        <f t="shared" si="3"/>
        <v>6573</v>
      </c>
      <c r="K42" s="103">
        <f t="shared" si="4"/>
        <v>8278</v>
      </c>
      <c r="L42" s="102">
        <f>月額・料率設定表!F51</f>
        <v>14851</v>
      </c>
      <c r="M42" s="100">
        <f>INT($B42*月額・料率設定表!$P$13/1000)</f>
        <v>8614</v>
      </c>
      <c r="N42" s="103">
        <f t="shared" si="5"/>
        <v>10915</v>
      </c>
      <c r="O42" s="102">
        <f>月額・料率設定表!G51</f>
        <v>19529</v>
      </c>
      <c r="P42" s="100">
        <f>INT($B42*月額・料率設定表!$R$13/1000)</f>
        <v>448</v>
      </c>
      <c r="Q42" s="103">
        <f t="shared" si="6"/>
        <v>572</v>
      </c>
      <c r="R42" s="101">
        <f>月額・料率設定表!E51</f>
        <v>1020</v>
      </c>
      <c r="S42" s="141">
        <f t="shared" si="7"/>
        <v>5310</v>
      </c>
      <c r="T42" s="96">
        <f t="shared" si="8"/>
        <v>5310</v>
      </c>
      <c r="U42" s="104">
        <f>月額・料率設定表!H51</f>
        <v>10620</v>
      </c>
      <c r="V42" s="48"/>
      <c r="W42" s="52"/>
    </row>
    <row r="43" spans="1:23" s="51" customFormat="1" ht="19.399999999999999" customHeight="1" x14ac:dyDescent="0.2">
      <c r="A43" s="94">
        <v>34</v>
      </c>
      <c r="B43" s="95">
        <f>月額・料率設定表!B52</f>
        <v>620000</v>
      </c>
      <c r="C43" s="96">
        <f t="shared" si="1"/>
        <v>20670</v>
      </c>
      <c r="D43" s="122">
        <v>605000</v>
      </c>
      <c r="E43" s="98" t="s">
        <v>33</v>
      </c>
      <c r="F43" s="123">
        <v>635000</v>
      </c>
      <c r="G43" s="100">
        <f>INT($B43*月額・料率設定表!$L$13/1000)</f>
        <v>16430</v>
      </c>
      <c r="H43" s="101">
        <f t="shared" si="2"/>
        <v>20770</v>
      </c>
      <c r="I43" s="102">
        <f>月額・料率設定表!C52</f>
        <v>37200</v>
      </c>
      <c r="J43" s="100">
        <f t="shared" si="3"/>
        <v>6907</v>
      </c>
      <c r="K43" s="103">
        <f t="shared" si="4"/>
        <v>8699</v>
      </c>
      <c r="L43" s="102">
        <f>月額・料率設定表!F52</f>
        <v>15606</v>
      </c>
      <c r="M43" s="100">
        <f>INT($B43*月額・料率設定表!$P$13/1000)</f>
        <v>9052</v>
      </c>
      <c r="N43" s="103">
        <f t="shared" si="5"/>
        <v>11470</v>
      </c>
      <c r="O43" s="102">
        <f>月額・料率設定表!G52</f>
        <v>20522</v>
      </c>
      <c r="P43" s="100">
        <f>INT($B43*月額・料率設定表!$R$13/1000)</f>
        <v>471</v>
      </c>
      <c r="Q43" s="103">
        <f t="shared" si="6"/>
        <v>601</v>
      </c>
      <c r="R43" s="101">
        <f>月額・料率設定表!E52</f>
        <v>1072</v>
      </c>
      <c r="S43" s="141">
        <f t="shared" si="7"/>
        <v>5580</v>
      </c>
      <c r="T43" s="96">
        <f t="shared" si="8"/>
        <v>5580</v>
      </c>
      <c r="U43" s="104">
        <f>月額・料率設定表!H52</f>
        <v>11160</v>
      </c>
      <c r="V43" s="48"/>
      <c r="W43" s="52"/>
    </row>
    <row r="44" spans="1:23" s="51" customFormat="1" ht="19.399999999999999" customHeight="1" thickBot="1" x14ac:dyDescent="0.25">
      <c r="A44" s="109">
        <v>35</v>
      </c>
      <c r="B44" s="110">
        <f>月額・料率設定表!B53</f>
        <v>650000</v>
      </c>
      <c r="C44" s="111">
        <f t="shared" si="1"/>
        <v>21670</v>
      </c>
      <c r="D44" s="119">
        <v>635000</v>
      </c>
      <c r="E44" s="113" t="s">
        <v>33</v>
      </c>
      <c r="F44" s="124">
        <v>665000</v>
      </c>
      <c r="G44" s="115">
        <f>INT($B44*月額・料率設定表!$L$13/1000)</f>
        <v>17225</v>
      </c>
      <c r="H44" s="116">
        <f t="shared" si="2"/>
        <v>21775</v>
      </c>
      <c r="I44" s="117">
        <f>月額・料率設定表!C53</f>
        <v>39000</v>
      </c>
      <c r="J44" s="115">
        <f t="shared" si="3"/>
        <v>7241</v>
      </c>
      <c r="K44" s="118">
        <f t="shared" si="4"/>
        <v>9120</v>
      </c>
      <c r="L44" s="117">
        <f>月額・料率設定表!F53</f>
        <v>16361</v>
      </c>
      <c r="M44" s="115">
        <f>INT($B44*月額・料率設定表!$P$13/1000)</f>
        <v>9490</v>
      </c>
      <c r="N44" s="118">
        <f t="shared" si="5"/>
        <v>12025</v>
      </c>
      <c r="O44" s="117">
        <f>月額・料率設定表!G53</f>
        <v>21515</v>
      </c>
      <c r="P44" s="115">
        <f>INT($B44*月額・料率設定表!$R$13/1000)</f>
        <v>494</v>
      </c>
      <c r="Q44" s="118">
        <f t="shared" si="6"/>
        <v>630</v>
      </c>
      <c r="R44" s="116">
        <f>月額・料率設定表!E53</f>
        <v>1124</v>
      </c>
      <c r="S44" s="133">
        <f t="shared" si="7"/>
        <v>5850</v>
      </c>
      <c r="T44" s="119">
        <f t="shared" si="8"/>
        <v>5850</v>
      </c>
      <c r="U44" s="120">
        <f>月額・料率設定表!H53</f>
        <v>11700</v>
      </c>
      <c r="V44" s="56"/>
      <c r="W44" s="54"/>
    </row>
    <row r="45" spans="1:23" s="51" customFormat="1" ht="19.399999999999999" customHeight="1" x14ac:dyDescent="0.2">
      <c r="A45" s="94">
        <v>36</v>
      </c>
      <c r="B45" s="95">
        <f>月額・料率設定表!B54</f>
        <v>680000</v>
      </c>
      <c r="C45" s="96">
        <f t="shared" si="1"/>
        <v>22670</v>
      </c>
      <c r="D45" s="96">
        <v>665000</v>
      </c>
      <c r="E45" s="121" t="s">
        <v>33</v>
      </c>
      <c r="F45" s="95">
        <v>695000</v>
      </c>
      <c r="G45" s="100">
        <f>INT($B45*月額・料率設定表!$L$13/1000)</f>
        <v>18020</v>
      </c>
      <c r="H45" s="101">
        <f t="shared" si="2"/>
        <v>22780</v>
      </c>
      <c r="I45" s="102">
        <f>月額・料率設定表!C54</f>
        <v>40800</v>
      </c>
      <c r="J45" s="100">
        <f t="shared" si="3"/>
        <v>7576</v>
      </c>
      <c r="K45" s="103">
        <f t="shared" si="4"/>
        <v>9540</v>
      </c>
      <c r="L45" s="102">
        <f>月額・料率設定表!F54</f>
        <v>17116</v>
      </c>
      <c r="M45" s="100">
        <f>INT($B45*月額・料率設定表!$P$13/1000)</f>
        <v>9928</v>
      </c>
      <c r="N45" s="103">
        <f t="shared" si="5"/>
        <v>12580</v>
      </c>
      <c r="O45" s="102">
        <f>月額・料率設定表!G54</f>
        <v>22508</v>
      </c>
      <c r="P45" s="100">
        <f>INT($B45*月額・料率設定表!$R$13/1000)</f>
        <v>516</v>
      </c>
      <c r="Q45" s="103">
        <f t="shared" si="6"/>
        <v>660</v>
      </c>
      <c r="R45" s="101">
        <f>月額・料率設定表!E54</f>
        <v>1176</v>
      </c>
      <c r="S45" s="141">
        <f t="shared" si="7"/>
        <v>6120</v>
      </c>
      <c r="T45" s="96">
        <f t="shared" si="8"/>
        <v>6120</v>
      </c>
      <c r="U45" s="104">
        <f>月額・料率設定表!H54</f>
        <v>12240</v>
      </c>
      <c r="V45" s="48"/>
      <c r="W45" s="52"/>
    </row>
    <row r="46" spans="1:23" s="51" customFormat="1" ht="19.399999999999999" customHeight="1" x14ac:dyDescent="0.2">
      <c r="A46" s="94">
        <v>37</v>
      </c>
      <c r="B46" s="95">
        <f>月額・料率設定表!B55</f>
        <v>710000</v>
      </c>
      <c r="C46" s="96">
        <f t="shared" si="1"/>
        <v>23670</v>
      </c>
      <c r="D46" s="96">
        <v>695000</v>
      </c>
      <c r="E46" s="121" t="s">
        <v>33</v>
      </c>
      <c r="F46" s="95">
        <v>730000</v>
      </c>
      <c r="G46" s="100">
        <f>INT($B46*月額・料率設定表!$L$13/1000)</f>
        <v>18815</v>
      </c>
      <c r="H46" s="101">
        <f t="shared" si="2"/>
        <v>23785</v>
      </c>
      <c r="I46" s="102">
        <f>月額・料率設定表!C55</f>
        <v>42600</v>
      </c>
      <c r="J46" s="100">
        <f t="shared" si="3"/>
        <v>7910</v>
      </c>
      <c r="K46" s="103">
        <f t="shared" si="4"/>
        <v>9961</v>
      </c>
      <c r="L46" s="102">
        <f>月額・料率設定表!F55</f>
        <v>17871</v>
      </c>
      <c r="M46" s="100">
        <f>INT($B46*月額・料率設定表!$P$13/1000)</f>
        <v>10366</v>
      </c>
      <c r="N46" s="103">
        <f t="shared" si="5"/>
        <v>13135</v>
      </c>
      <c r="O46" s="102">
        <f>月額・料率設定表!G55</f>
        <v>23501</v>
      </c>
      <c r="P46" s="100">
        <f>INT($B46*月額・料率設定表!$R$13/1000)</f>
        <v>539</v>
      </c>
      <c r="Q46" s="103">
        <f t="shared" si="6"/>
        <v>689</v>
      </c>
      <c r="R46" s="101">
        <f>月額・料率設定表!E55</f>
        <v>1228</v>
      </c>
      <c r="S46" s="141">
        <f t="shared" si="7"/>
        <v>6390</v>
      </c>
      <c r="T46" s="96">
        <f t="shared" si="8"/>
        <v>6390</v>
      </c>
      <c r="U46" s="104">
        <f>月額・料率設定表!H55</f>
        <v>12780</v>
      </c>
      <c r="V46" s="48"/>
      <c r="W46" s="52"/>
    </row>
    <row r="47" spans="1:23" s="51" customFormat="1" ht="19.399999999999999" customHeight="1" x14ac:dyDescent="0.2">
      <c r="A47" s="94">
        <v>38</v>
      </c>
      <c r="B47" s="95">
        <f>月額・料率設定表!B56</f>
        <v>750000</v>
      </c>
      <c r="C47" s="96">
        <f t="shared" si="1"/>
        <v>25000</v>
      </c>
      <c r="D47" s="96">
        <v>730000</v>
      </c>
      <c r="E47" s="121" t="s">
        <v>33</v>
      </c>
      <c r="F47" s="95">
        <v>770000</v>
      </c>
      <c r="G47" s="100">
        <f>INT($B47*月額・料率設定表!$L$13/1000)</f>
        <v>19875</v>
      </c>
      <c r="H47" s="101">
        <f t="shared" si="2"/>
        <v>25125</v>
      </c>
      <c r="I47" s="102">
        <f>月額・料率設定表!C56</f>
        <v>45000</v>
      </c>
      <c r="J47" s="100">
        <f t="shared" si="3"/>
        <v>8355</v>
      </c>
      <c r="K47" s="103">
        <f t="shared" si="4"/>
        <v>10523</v>
      </c>
      <c r="L47" s="102">
        <f>月額・料率設定表!F56</f>
        <v>18878</v>
      </c>
      <c r="M47" s="100">
        <f>INT($B47*月額・料率設定表!$P$13/1000)</f>
        <v>10950</v>
      </c>
      <c r="N47" s="103">
        <f t="shared" si="5"/>
        <v>13875</v>
      </c>
      <c r="O47" s="102">
        <f>月額・料率設定表!G56</f>
        <v>24825</v>
      </c>
      <c r="P47" s="100">
        <f>INT($B47*月額・料率設定表!$R$13/1000)</f>
        <v>570</v>
      </c>
      <c r="Q47" s="103">
        <f t="shared" si="6"/>
        <v>727</v>
      </c>
      <c r="R47" s="101">
        <f>月額・料率設定表!E56</f>
        <v>1297</v>
      </c>
      <c r="S47" s="141">
        <f t="shared" si="7"/>
        <v>6750</v>
      </c>
      <c r="T47" s="96">
        <f t="shared" si="8"/>
        <v>6750</v>
      </c>
      <c r="U47" s="104">
        <f>月額・料率設定表!H56</f>
        <v>13500</v>
      </c>
      <c r="V47" s="48"/>
      <c r="W47" s="52"/>
    </row>
    <row r="48" spans="1:23" s="51" customFormat="1" ht="19.399999999999999" customHeight="1" thickBot="1" x14ac:dyDescent="0.25">
      <c r="A48" s="94">
        <v>39</v>
      </c>
      <c r="B48" s="125">
        <f>月額・料率設定表!B57</f>
        <v>790000</v>
      </c>
      <c r="C48" s="126">
        <f t="shared" si="1"/>
        <v>26330</v>
      </c>
      <c r="D48" s="122">
        <v>770000</v>
      </c>
      <c r="E48" s="127" t="s">
        <v>33</v>
      </c>
      <c r="F48" s="123">
        <v>810000</v>
      </c>
      <c r="G48" s="128">
        <f>INT($B48*月額・料率設定表!$L$13/1000)</f>
        <v>20935</v>
      </c>
      <c r="H48" s="129">
        <f t="shared" si="2"/>
        <v>26465</v>
      </c>
      <c r="I48" s="130">
        <f>月額・料率設定表!C57</f>
        <v>47400</v>
      </c>
      <c r="J48" s="100">
        <f t="shared" si="3"/>
        <v>8801</v>
      </c>
      <c r="K48" s="103">
        <f t="shared" si="4"/>
        <v>11084</v>
      </c>
      <c r="L48" s="102">
        <f>月額・料率設定表!F57</f>
        <v>19885</v>
      </c>
      <c r="M48" s="100">
        <f>INT($B48*月額・料率設定表!$P$13/1000)</f>
        <v>11534</v>
      </c>
      <c r="N48" s="103">
        <f t="shared" si="5"/>
        <v>14615</v>
      </c>
      <c r="O48" s="102">
        <f>月額・料率設定表!G57</f>
        <v>26149</v>
      </c>
      <c r="P48" s="100">
        <f>INT($B48*月額・料率設定表!$R$13/1000)</f>
        <v>600</v>
      </c>
      <c r="Q48" s="103">
        <f t="shared" si="6"/>
        <v>766</v>
      </c>
      <c r="R48" s="101">
        <f>月額・料率設定表!E57</f>
        <v>1366</v>
      </c>
      <c r="S48" s="125">
        <f t="shared" si="7"/>
        <v>7110</v>
      </c>
      <c r="T48" s="126">
        <f t="shared" si="8"/>
        <v>7110</v>
      </c>
      <c r="U48" s="132">
        <f>月額・料率設定表!H57</f>
        <v>14220</v>
      </c>
      <c r="V48" s="56"/>
      <c r="W48" s="54"/>
    </row>
    <row r="49" spans="1:23" ht="19.399999999999999" customHeight="1" thickBot="1" x14ac:dyDescent="0.25">
      <c r="A49" s="162">
        <v>40</v>
      </c>
      <c r="B49" s="133">
        <f>月額・料率設定表!B58</f>
        <v>830000</v>
      </c>
      <c r="C49" s="119">
        <f t="shared" si="1"/>
        <v>27670</v>
      </c>
      <c r="D49" s="119">
        <v>810000</v>
      </c>
      <c r="E49" s="113" t="s">
        <v>33</v>
      </c>
      <c r="F49" s="124">
        <v>855000</v>
      </c>
      <c r="G49" s="115">
        <f>INT($B49*月額・料率設定表!$L$13/1000)</f>
        <v>21995</v>
      </c>
      <c r="H49" s="116">
        <f t="shared" si="2"/>
        <v>27805</v>
      </c>
      <c r="I49" s="117">
        <f>月額・料率設定表!C58</f>
        <v>49800</v>
      </c>
      <c r="J49" s="115">
        <f t="shared" si="3"/>
        <v>9247</v>
      </c>
      <c r="K49" s="118">
        <f t="shared" si="4"/>
        <v>11645</v>
      </c>
      <c r="L49" s="117">
        <f>月額・料率設定表!F58</f>
        <v>20892</v>
      </c>
      <c r="M49" s="115">
        <f>INT($B49*月額・料率設定表!$P$13/1000)</f>
        <v>12118</v>
      </c>
      <c r="N49" s="118">
        <f t="shared" si="5"/>
        <v>15355</v>
      </c>
      <c r="O49" s="117">
        <f>月額・料率設定表!G58</f>
        <v>27473</v>
      </c>
      <c r="P49" s="115">
        <f>INT($B49*月額・料率設定表!$R$13/1000)</f>
        <v>630</v>
      </c>
      <c r="Q49" s="118">
        <f t="shared" si="6"/>
        <v>805</v>
      </c>
      <c r="R49" s="116">
        <f>月額・料率設定表!E58</f>
        <v>1435</v>
      </c>
      <c r="S49" s="133">
        <f t="shared" si="7"/>
        <v>7470</v>
      </c>
      <c r="T49" s="119">
        <f t="shared" si="8"/>
        <v>7470</v>
      </c>
      <c r="U49" s="120">
        <f>月額・料率設定表!H58</f>
        <v>14940</v>
      </c>
      <c r="V49" s="57"/>
      <c r="W49" s="57"/>
    </row>
    <row r="50" spans="1:23" ht="19.399999999999999" customHeight="1" x14ac:dyDescent="0.2">
      <c r="A50" s="94">
        <v>41</v>
      </c>
      <c r="B50" s="134">
        <f>月額・料率設定表!B59</f>
        <v>880000</v>
      </c>
      <c r="C50" s="135">
        <f t="shared" si="1"/>
        <v>29330</v>
      </c>
      <c r="D50" s="96">
        <v>855000</v>
      </c>
      <c r="E50" s="121" t="s">
        <v>33</v>
      </c>
      <c r="F50" s="95">
        <v>905000</v>
      </c>
      <c r="G50" s="136">
        <f>INT($B50*月額・料率設定表!$L$13/1000)</f>
        <v>23320</v>
      </c>
      <c r="H50" s="137">
        <f t="shared" si="2"/>
        <v>29480</v>
      </c>
      <c r="I50" s="102">
        <f>月額・料率設定表!C59</f>
        <v>52800</v>
      </c>
      <c r="J50" s="100">
        <f t="shared" si="3"/>
        <v>9804</v>
      </c>
      <c r="K50" s="103">
        <f t="shared" si="4"/>
        <v>12346</v>
      </c>
      <c r="L50" s="102">
        <f>月額・料率設定表!F59</f>
        <v>22150</v>
      </c>
      <c r="M50" s="100">
        <f>INT($B50*月額・料率設定表!$P$13/1000)</f>
        <v>12848</v>
      </c>
      <c r="N50" s="103">
        <f t="shared" si="5"/>
        <v>16280</v>
      </c>
      <c r="O50" s="102">
        <f>月額・料率設定表!G59</f>
        <v>29128</v>
      </c>
      <c r="P50" s="100">
        <f>INT($B50*月額・料率設定表!$R$13/1000)</f>
        <v>668</v>
      </c>
      <c r="Q50" s="103">
        <f t="shared" si="6"/>
        <v>854</v>
      </c>
      <c r="R50" s="101">
        <f>月額・料率設定表!E59</f>
        <v>1522</v>
      </c>
      <c r="S50" s="134">
        <f t="shared" si="7"/>
        <v>7920</v>
      </c>
      <c r="T50" s="135">
        <f t="shared" si="8"/>
        <v>7920</v>
      </c>
      <c r="U50" s="138">
        <f>月額・料率設定表!H59</f>
        <v>15840</v>
      </c>
    </row>
    <row r="51" spans="1:23" ht="19.399999999999999" customHeight="1" x14ac:dyDescent="0.2">
      <c r="A51" s="94">
        <v>42</v>
      </c>
      <c r="B51" s="125">
        <f>月額・料率設定表!B60</f>
        <v>930000</v>
      </c>
      <c r="C51" s="126">
        <f t="shared" si="1"/>
        <v>31000</v>
      </c>
      <c r="D51" s="96">
        <v>905000</v>
      </c>
      <c r="E51" s="106" t="s">
        <v>33</v>
      </c>
      <c r="F51" s="95">
        <v>955000</v>
      </c>
      <c r="G51" s="128">
        <f>INT($B51*月額・料率設定表!$L$13/1000)</f>
        <v>24645</v>
      </c>
      <c r="H51" s="129">
        <f t="shared" si="2"/>
        <v>31155</v>
      </c>
      <c r="I51" s="130">
        <f>月額・料率設定表!C60</f>
        <v>55800</v>
      </c>
      <c r="J51" s="100">
        <f t="shared" si="3"/>
        <v>10361</v>
      </c>
      <c r="K51" s="103">
        <f t="shared" si="4"/>
        <v>13048</v>
      </c>
      <c r="L51" s="102">
        <f>月額・料率設定表!F60</f>
        <v>23409</v>
      </c>
      <c r="M51" s="100">
        <f>INT($B51*月額・料率設定表!$P$13/1000)</f>
        <v>13578</v>
      </c>
      <c r="N51" s="103">
        <f t="shared" si="5"/>
        <v>17205</v>
      </c>
      <c r="O51" s="102">
        <f>月額・料率設定表!G60</f>
        <v>30783</v>
      </c>
      <c r="P51" s="100">
        <f>INT($B51*月額・料率設定表!$R$13/1000)</f>
        <v>706</v>
      </c>
      <c r="Q51" s="103">
        <f t="shared" si="6"/>
        <v>902</v>
      </c>
      <c r="R51" s="101">
        <f>月額・料率設定表!E60</f>
        <v>1608</v>
      </c>
      <c r="S51" s="125">
        <f t="shared" si="7"/>
        <v>8370</v>
      </c>
      <c r="T51" s="126">
        <f t="shared" si="8"/>
        <v>8370</v>
      </c>
      <c r="U51" s="132">
        <f>月額・料率設定表!H60</f>
        <v>16740</v>
      </c>
    </row>
    <row r="52" spans="1:23" ht="19.399999999999999" customHeight="1" x14ac:dyDescent="0.2">
      <c r="A52" s="94">
        <v>43</v>
      </c>
      <c r="B52" s="125">
        <f>月額・料率設定表!B61</f>
        <v>980000</v>
      </c>
      <c r="C52" s="126">
        <f t="shared" si="1"/>
        <v>32670</v>
      </c>
      <c r="D52" s="126">
        <v>955000</v>
      </c>
      <c r="E52" s="106" t="s">
        <v>33</v>
      </c>
      <c r="F52" s="131">
        <v>1005000</v>
      </c>
      <c r="G52" s="128">
        <f>INT($B52*月額・料率設定表!$L$13/1000)</f>
        <v>25970</v>
      </c>
      <c r="H52" s="129">
        <f t="shared" si="2"/>
        <v>32830</v>
      </c>
      <c r="I52" s="130">
        <f>月額・料率設定表!C61</f>
        <v>58800</v>
      </c>
      <c r="J52" s="100">
        <f t="shared" si="3"/>
        <v>10918</v>
      </c>
      <c r="K52" s="103">
        <f t="shared" si="4"/>
        <v>13749</v>
      </c>
      <c r="L52" s="102">
        <f>月額・料率設定表!F61</f>
        <v>24667</v>
      </c>
      <c r="M52" s="100">
        <f>INT($B52*月額・料率設定表!$P$13/1000)</f>
        <v>14308</v>
      </c>
      <c r="N52" s="103">
        <f t="shared" si="5"/>
        <v>18130</v>
      </c>
      <c r="O52" s="102">
        <f>月額・料率設定表!G61</f>
        <v>32438</v>
      </c>
      <c r="P52" s="100">
        <f>INT($B52*月額・料率設定表!$R$13/1000)</f>
        <v>744</v>
      </c>
      <c r="Q52" s="103">
        <f t="shared" si="6"/>
        <v>951</v>
      </c>
      <c r="R52" s="101">
        <f>月額・料率設定表!E61</f>
        <v>1695</v>
      </c>
      <c r="S52" s="125">
        <f t="shared" si="7"/>
        <v>8820</v>
      </c>
      <c r="T52" s="126">
        <f t="shared" si="8"/>
        <v>8820</v>
      </c>
      <c r="U52" s="132">
        <f>月額・料率設定表!H61</f>
        <v>17640</v>
      </c>
    </row>
    <row r="53" spans="1:23" ht="19.399999999999999" customHeight="1" x14ac:dyDescent="0.2">
      <c r="A53" s="94">
        <v>44</v>
      </c>
      <c r="B53" s="95">
        <f>月額・料率設定表!B62</f>
        <v>1030000</v>
      </c>
      <c r="C53" s="96">
        <f t="shared" si="1"/>
        <v>34330</v>
      </c>
      <c r="D53" s="139">
        <v>1005000</v>
      </c>
      <c r="E53" s="98" t="s">
        <v>33</v>
      </c>
      <c r="F53" s="140">
        <v>1055000</v>
      </c>
      <c r="G53" s="100">
        <f>INT($B53*月額・料率設定表!$L$13/1000)</f>
        <v>27295</v>
      </c>
      <c r="H53" s="101">
        <f t="shared" si="2"/>
        <v>34505</v>
      </c>
      <c r="I53" s="102">
        <f>月額・料率設定表!C62</f>
        <v>61800</v>
      </c>
      <c r="J53" s="100">
        <f t="shared" si="3"/>
        <v>11475</v>
      </c>
      <c r="K53" s="103">
        <f t="shared" si="4"/>
        <v>14451</v>
      </c>
      <c r="L53" s="102">
        <f>月額・料率設定表!F62</f>
        <v>25926</v>
      </c>
      <c r="M53" s="100">
        <f>INT($B53*月額・料率設定表!$P$13/1000)</f>
        <v>15038</v>
      </c>
      <c r="N53" s="103">
        <f t="shared" si="5"/>
        <v>19055</v>
      </c>
      <c r="O53" s="102">
        <f>月額・料率設定表!G62</f>
        <v>34093</v>
      </c>
      <c r="P53" s="100">
        <f>INT($B53*月額・料率設定表!$R$13/1000)</f>
        <v>782</v>
      </c>
      <c r="Q53" s="103">
        <f t="shared" si="6"/>
        <v>999</v>
      </c>
      <c r="R53" s="101">
        <f>月額・料率設定表!E62</f>
        <v>1781</v>
      </c>
      <c r="S53" s="141">
        <f t="shared" si="7"/>
        <v>9270</v>
      </c>
      <c r="T53" s="96">
        <f t="shared" si="8"/>
        <v>9270</v>
      </c>
      <c r="U53" s="104">
        <f>月額・料率設定表!H62</f>
        <v>18540</v>
      </c>
    </row>
    <row r="54" spans="1:23" ht="19.399999999999999" customHeight="1" thickBot="1" x14ac:dyDescent="0.25">
      <c r="A54" s="162">
        <v>45</v>
      </c>
      <c r="B54" s="133">
        <f>月額・料率設定表!B63</f>
        <v>1090000</v>
      </c>
      <c r="C54" s="119">
        <f t="shared" si="1"/>
        <v>36330</v>
      </c>
      <c r="D54" s="119">
        <v>1055000</v>
      </c>
      <c r="E54" s="113" t="s">
        <v>33</v>
      </c>
      <c r="F54" s="124">
        <v>1115000</v>
      </c>
      <c r="G54" s="115">
        <f>INT($B54*月額・料率設定表!$L$13/1000)</f>
        <v>28885</v>
      </c>
      <c r="H54" s="116">
        <f t="shared" si="2"/>
        <v>36515</v>
      </c>
      <c r="I54" s="117">
        <f>月額・料率設定表!C63</f>
        <v>65400</v>
      </c>
      <c r="J54" s="115">
        <f t="shared" si="3"/>
        <v>12143</v>
      </c>
      <c r="K54" s="118">
        <f t="shared" si="4"/>
        <v>15293</v>
      </c>
      <c r="L54" s="117">
        <f>月額・料率設定表!F63</f>
        <v>27436</v>
      </c>
      <c r="M54" s="115">
        <f>INT($B54*月額・料率設定表!$P$13/1000)</f>
        <v>15914</v>
      </c>
      <c r="N54" s="118">
        <f t="shared" si="5"/>
        <v>20165</v>
      </c>
      <c r="O54" s="117">
        <f>月額・料率設定表!G63</f>
        <v>36079</v>
      </c>
      <c r="P54" s="115">
        <f>INT($B54*月額・料率設定表!$R$13/1000)</f>
        <v>828</v>
      </c>
      <c r="Q54" s="118">
        <f t="shared" si="6"/>
        <v>1057</v>
      </c>
      <c r="R54" s="116">
        <f>月額・料率設定表!E63</f>
        <v>1885</v>
      </c>
      <c r="S54" s="133">
        <f t="shared" si="7"/>
        <v>9810</v>
      </c>
      <c r="T54" s="119">
        <f t="shared" si="8"/>
        <v>9810</v>
      </c>
      <c r="U54" s="120">
        <f>月額・料率設定表!H63</f>
        <v>19620</v>
      </c>
    </row>
    <row r="55" spans="1:23" ht="19.399999999999999" customHeight="1" x14ac:dyDescent="0.2">
      <c r="A55" s="94">
        <v>46</v>
      </c>
      <c r="B55" s="141">
        <f>月額・料率設定表!B64</f>
        <v>1150000</v>
      </c>
      <c r="C55" s="96">
        <f t="shared" si="1"/>
        <v>38330</v>
      </c>
      <c r="D55" s="96">
        <v>1115000</v>
      </c>
      <c r="E55" s="121" t="s">
        <v>33</v>
      </c>
      <c r="F55" s="95">
        <v>1175000</v>
      </c>
      <c r="G55" s="100">
        <f>INT($B55*月額・料率設定表!$L$13/1000)</f>
        <v>30475</v>
      </c>
      <c r="H55" s="101">
        <f t="shared" si="2"/>
        <v>38525</v>
      </c>
      <c r="I55" s="102">
        <f>月額・料率設定表!C64</f>
        <v>69000</v>
      </c>
      <c r="J55" s="100">
        <f t="shared" si="3"/>
        <v>12811</v>
      </c>
      <c r="K55" s="103">
        <f t="shared" si="4"/>
        <v>16135</v>
      </c>
      <c r="L55" s="102">
        <f>月額・料率設定表!F64</f>
        <v>28946</v>
      </c>
      <c r="M55" s="100">
        <f>INT($B55*月額・料率設定表!$P$13/1000)</f>
        <v>16790</v>
      </c>
      <c r="N55" s="103">
        <f t="shared" si="5"/>
        <v>21275</v>
      </c>
      <c r="O55" s="102">
        <f>月額・料率設定表!G64</f>
        <v>38065</v>
      </c>
      <c r="P55" s="100">
        <f>INT($B55*月額・料率設定表!$R$13/1000)</f>
        <v>874</v>
      </c>
      <c r="Q55" s="103">
        <f t="shared" si="6"/>
        <v>1115</v>
      </c>
      <c r="R55" s="101">
        <f>月額・料率設定表!E64</f>
        <v>1989</v>
      </c>
      <c r="S55" s="141">
        <f t="shared" si="7"/>
        <v>10350</v>
      </c>
      <c r="T55" s="96">
        <f t="shared" si="8"/>
        <v>10350</v>
      </c>
      <c r="U55" s="104">
        <f>月額・料率設定表!H64</f>
        <v>20700</v>
      </c>
    </row>
    <row r="56" spans="1:23" ht="18.75" customHeight="1" x14ac:dyDescent="0.2">
      <c r="A56" s="94">
        <v>47</v>
      </c>
      <c r="B56" s="125">
        <f>月額・料率設定表!B65</f>
        <v>1210000</v>
      </c>
      <c r="C56" s="126">
        <f t="shared" si="1"/>
        <v>40330</v>
      </c>
      <c r="D56" s="126">
        <v>1175000</v>
      </c>
      <c r="E56" s="106" t="s">
        <v>33</v>
      </c>
      <c r="F56" s="155">
        <v>1235000</v>
      </c>
      <c r="G56" s="128">
        <f>INT($B56*月額・料率設定表!$L$13/1000)</f>
        <v>32065</v>
      </c>
      <c r="H56" s="129">
        <f t="shared" si="2"/>
        <v>40535</v>
      </c>
      <c r="I56" s="130">
        <f>月額・料率設定表!C65</f>
        <v>72600</v>
      </c>
      <c r="J56" s="128">
        <f t="shared" si="3"/>
        <v>13480</v>
      </c>
      <c r="K56" s="161">
        <f t="shared" si="4"/>
        <v>16976</v>
      </c>
      <c r="L56" s="130">
        <f>月額・料率設定表!F65</f>
        <v>30456</v>
      </c>
      <c r="M56" s="128">
        <f>INT($B56*月額・料率設定表!$P$13/1000)</f>
        <v>17666</v>
      </c>
      <c r="N56" s="161">
        <f t="shared" si="5"/>
        <v>22385</v>
      </c>
      <c r="O56" s="130">
        <f>月額・料率設定表!G65</f>
        <v>40051</v>
      </c>
      <c r="P56" s="128">
        <f>INT($B56*月額・料率設定表!$R$13/1000)</f>
        <v>919</v>
      </c>
      <c r="Q56" s="161">
        <f t="shared" si="6"/>
        <v>1174</v>
      </c>
      <c r="R56" s="129">
        <f>月額・料率設定表!E65</f>
        <v>2093</v>
      </c>
      <c r="S56" s="125">
        <f t="shared" si="7"/>
        <v>10890</v>
      </c>
      <c r="T56" s="126">
        <f t="shared" si="8"/>
        <v>10890</v>
      </c>
      <c r="U56" s="132">
        <f>月額・料率設定表!H65</f>
        <v>21780</v>
      </c>
    </row>
    <row r="57" spans="1:23" ht="18.75" customHeight="1" x14ac:dyDescent="0.2">
      <c r="A57" s="94">
        <v>48</v>
      </c>
      <c r="B57" s="125">
        <f>月額・料率設定表!B66</f>
        <v>1270000</v>
      </c>
      <c r="C57" s="126">
        <f t="shared" si="1"/>
        <v>42330</v>
      </c>
      <c r="D57" s="126">
        <v>1235000</v>
      </c>
      <c r="E57" s="106" t="s">
        <v>33</v>
      </c>
      <c r="F57" s="155">
        <v>1295000</v>
      </c>
      <c r="G57" s="128">
        <f>INT($B57*月額・料率設定表!$L$13/1000)</f>
        <v>33655</v>
      </c>
      <c r="H57" s="129">
        <f t="shared" si="2"/>
        <v>42545</v>
      </c>
      <c r="I57" s="130">
        <f>月額・料率設定表!C66</f>
        <v>76200</v>
      </c>
      <c r="J57" s="128">
        <f t="shared" si="3"/>
        <v>14148</v>
      </c>
      <c r="K57" s="161">
        <f t="shared" si="4"/>
        <v>17818</v>
      </c>
      <c r="L57" s="130">
        <f>月額・料率設定表!F66</f>
        <v>31966</v>
      </c>
      <c r="M57" s="128">
        <f>INT($B57*月額・料率設定表!$P$13/1000)</f>
        <v>18542</v>
      </c>
      <c r="N57" s="161">
        <f t="shared" si="5"/>
        <v>23495</v>
      </c>
      <c r="O57" s="130">
        <f>月額・料率設定表!G66</f>
        <v>42037</v>
      </c>
      <c r="P57" s="128">
        <f>INT($B57*月額・料率設定表!$R$13/1000)</f>
        <v>965</v>
      </c>
      <c r="Q57" s="161">
        <f t="shared" si="6"/>
        <v>1232</v>
      </c>
      <c r="R57" s="129">
        <f>月額・料率設定表!E66</f>
        <v>2197</v>
      </c>
      <c r="S57" s="125">
        <f t="shared" si="7"/>
        <v>11430</v>
      </c>
      <c r="T57" s="126">
        <f t="shared" si="8"/>
        <v>11430</v>
      </c>
      <c r="U57" s="132">
        <f>月額・料率設定表!H66</f>
        <v>22860</v>
      </c>
    </row>
    <row r="58" spans="1:23" ht="18.75" customHeight="1" x14ac:dyDescent="0.2">
      <c r="A58" s="94">
        <v>49</v>
      </c>
      <c r="B58" s="125">
        <f>月額・料率設定表!B67</f>
        <v>1330000</v>
      </c>
      <c r="C58" s="126">
        <f t="shared" si="1"/>
        <v>44330</v>
      </c>
      <c r="D58" s="126">
        <v>1295000</v>
      </c>
      <c r="E58" s="106" t="s">
        <v>33</v>
      </c>
      <c r="F58" s="155">
        <v>1355000</v>
      </c>
      <c r="G58" s="128">
        <f>INT($B58*月額・料率設定表!$L$13/1000)</f>
        <v>35245</v>
      </c>
      <c r="H58" s="129">
        <f t="shared" si="2"/>
        <v>44555</v>
      </c>
      <c r="I58" s="130">
        <f>月額・料率設定表!C67</f>
        <v>79800</v>
      </c>
      <c r="J58" s="128">
        <f t="shared" si="3"/>
        <v>14817</v>
      </c>
      <c r="K58" s="161">
        <f t="shared" si="4"/>
        <v>18660</v>
      </c>
      <c r="L58" s="130">
        <f>月額・料率設定表!F67</f>
        <v>33477</v>
      </c>
      <c r="M58" s="128">
        <f>INT($B58*月額・料率設定表!$P$13/1000)</f>
        <v>19418</v>
      </c>
      <c r="N58" s="161">
        <f t="shared" si="5"/>
        <v>24605</v>
      </c>
      <c r="O58" s="130">
        <f>月額・料率設定表!G67</f>
        <v>44023</v>
      </c>
      <c r="P58" s="128">
        <f>INT($B58*月額・料率設定表!$R$13/1000)</f>
        <v>1010</v>
      </c>
      <c r="Q58" s="161">
        <f t="shared" si="6"/>
        <v>1290</v>
      </c>
      <c r="R58" s="129">
        <f>月額・料率設定表!E67</f>
        <v>2300</v>
      </c>
      <c r="S58" s="125">
        <f t="shared" si="7"/>
        <v>11970</v>
      </c>
      <c r="T58" s="126">
        <f t="shared" si="8"/>
        <v>11970</v>
      </c>
      <c r="U58" s="132">
        <f>月額・料率設定表!H67</f>
        <v>23940</v>
      </c>
    </row>
    <row r="59" spans="1:23" ht="18.75" customHeight="1" thickBot="1" x14ac:dyDescent="0.25">
      <c r="A59" s="162">
        <v>50</v>
      </c>
      <c r="B59" s="163">
        <f>月額・料率設定表!B68</f>
        <v>1390000</v>
      </c>
      <c r="C59" s="119">
        <f t="shared" si="1"/>
        <v>46330</v>
      </c>
      <c r="D59" s="119">
        <v>1355000</v>
      </c>
      <c r="E59" s="113" t="s">
        <v>33</v>
      </c>
      <c r="F59" s="124"/>
      <c r="G59" s="156">
        <f>INT($B59*月額・料率設定表!$L$13/1000)</f>
        <v>36835</v>
      </c>
      <c r="H59" s="157">
        <f t="shared" si="2"/>
        <v>46565</v>
      </c>
      <c r="I59" s="158">
        <f>月額・料率設定表!C68</f>
        <v>83400</v>
      </c>
      <c r="J59" s="156">
        <f t="shared" si="3"/>
        <v>15485</v>
      </c>
      <c r="K59" s="159">
        <f t="shared" si="4"/>
        <v>19502</v>
      </c>
      <c r="L59" s="158">
        <f>月額・料率設定表!F68</f>
        <v>34987</v>
      </c>
      <c r="M59" s="156">
        <f>INT($B59*月額・料率設定表!$P$13/1000)</f>
        <v>20294</v>
      </c>
      <c r="N59" s="159">
        <f t="shared" si="5"/>
        <v>25715</v>
      </c>
      <c r="O59" s="158">
        <f>月額・料率設定表!G68</f>
        <v>46009</v>
      </c>
      <c r="P59" s="156">
        <f>INT($B59*月額・料率設定表!$R$13/1000)</f>
        <v>1056</v>
      </c>
      <c r="Q59" s="159">
        <f t="shared" si="6"/>
        <v>1348</v>
      </c>
      <c r="R59" s="157">
        <f>月額・料率設定表!E68</f>
        <v>2404</v>
      </c>
      <c r="S59" s="165">
        <f t="shared" si="7"/>
        <v>12510</v>
      </c>
      <c r="T59" s="111">
        <f t="shared" si="8"/>
        <v>12510</v>
      </c>
      <c r="U59" s="160">
        <f>月額・料率設定表!H68</f>
        <v>25020</v>
      </c>
    </row>
    <row r="60" spans="1:23" ht="15.65" customHeight="1" x14ac:dyDescent="0.2">
      <c r="D60" s="72"/>
      <c r="F60" s="72"/>
    </row>
  </sheetData>
  <mergeCells count="6">
    <mergeCell ref="T7:U7"/>
    <mergeCell ref="G8:I8"/>
    <mergeCell ref="J8:L8"/>
    <mergeCell ref="M8:O8"/>
    <mergeCell ref="P8:R8"/>
    <mergeCell ref="S8:U8"/>
  </mergeCells>
  <phoneticPr fontId="3"/>
  <pageMargins left="0.39370078740157483" right="0.19685039370078741" top="0.98425196850393704" bottom="0.19685039370078741" header="0.74803149606299213" footer="0.23622047244094491"/>
  <pageSetup paperSize="8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609C-45EA-4DB4-A480-4ECB60579918}">
  <dimension ref="A1:X60"/>
  <sheetViews>
    <sheetView workbookViewId="0">
      <selection sqref="A1:U59"/>
    </sheetView>
  </sheetViews>
  <sheetFormatPr defaultColWidth="15.6328125" defaultRowHeight="15.65" customHeight="1" outlineLevelCol="1" x14ac:dyDescent="0.2"/>
  <cols>
    <col min="1" max="1" width="3.26953125" style="1" customWidth="1"/>
    <col min="2" max="2" width="11.90625" style="1" customWidth="1"/>
    <col min="3" max="3" width="9" style="1" customWidth="1"/>
    <col min="4" max="4" width="11.08984375" style="1" customWidth="1"/>
    <col min="5" max="5" width="2.08984375" style="1" customWidth="1"/>
    <col min="6" max="6" width="10.7265625" style="1" customWidth="1"/>
    <col min="7" max="10" width="7" style="1" customWidth="1"/>
    <col min="11" max="11" width="7.453125" style="1" bestFit="1" customWidth="1"/>
    <col min="12" max="12" width="7" style="1" customWidth="1"/>
    <col min="13" max="13" width="7.6328125" style="1" customWidth="1"/>
    <col min="14" max="15" width="7" style="1" customWidth="1"/>
    <col min="16" max="16" width="5.36328125" style="1" customWidth="1"/>
    <col min="17" max="17" width="5.90625" style="1" customWidth="1"/>
    <col min="18" max="18" width="6.08984375" style="1" customWidth="1"/>
    <col min="19" max="20" width="7" style="1" customWidth="1"/>
    <col min="21" max="21" width="8.90625" style="1" customWidth="1"/>
    <col min="22" max="22" width="3.453125" style="1" hidden="1" customWidth="1" outlineLevel="1"/>
    <col min="23" max="23" width="14.90625" style="1" hidden="1" customWidth="1" outlineLevel="1"/>
    <col min="24" max="24" width="2" style="1" customWidth="1" collapsed="1"/>
    <col min="25" max="16384" width="15.6328125" style="1"/>
  </cols>
  <sheetData>
    <row r="1" spans="1:24" ht="27" customHeight="1" x14ac:dyDescent="0.3">
      <c r="A1" s="27" t="str">
        <f>IF(AND(等級別保険料早見表!A1="",'等級別保険料早見表 (数式コピー)'!A1=""),"",IF(等級別保険料早見表!A1&lt;&gt;'等級別保険料早見表 (数式コピー)'!A1,"!!!",""))</f>
        <v/>
      </c>
      <c r="B1" s="27" t="str">
        <f>IF(AND(等級別保険料早見表!B1="",'等級別保険料早見表 (数式コピー)'!B1=""),"",IF(等級別保険料早見表!B1&lt;&gt;'等級別保険料早見表 (数式コピー)'!B1,"!!!",""))</f>
        <v/>
      </c>
      <c r="C1" s="27" t="str">
        <f>IF(AND(等級別保険料早見表!C1="",'等級別保険料早見表 (数式コピー)'!C1=""),"",IF(等級別保険料早見表!C1&lt;&gt;'等級別保険料早見表 (数式コピー)'!C1,"!!!",""))</f>
        <v/>
      </c>
      <c r="D1" s="27" t="str">
        <f>IF(AND(等級別保険料早見表!D1="",'等級別保険料早見表 (数式コピー)'!D1=""),"",IF(等級別保険料早見表!D1&lt;&gt;'等級別保険料早見表 (数式コピー)'!D1,"!!!",""))</f>
        <v/>
      </c>
      <c r="E1" s="27" t="str">
        <f>IF(AND(等級別保険料早見表!E1="",'等級別保険料早見表 (数式コピー)'!E1=""),"",IF(等級別保険料早見表!E1&lt;&gt;'等級別保険料早見表 (数式コピー)'!E1,"!!!",""))</f>
        <v/>
      </c>
      <c r="F1" s="27" t="str">
        <f>IF(AND(等級別保険料早見表!F1="",'等級別保険料早見表 (数式コピー)'!F1=""),"",IF(等級別保険料早見表!F1&lt;&gt;'等級別保険料早見表 (数式コピー)'!F1,"!!!",""))</f>
        <v/>
      </c>
      <c r="G1" s="27" t="str">
        <f>IF(AND(等級別保険料早見表!G1="",'等級別保険料早見表 (数式コピー)'!G1=""),"",IF(等級別保険料早見表!G1&lt;&gt;'等級別保険料早見表 (数式コピー)'!G1,"!!!",""))</f>
        <v/>
      </c>
      <c r="H1" s="27" t="str">
        <f>IF(AND(等級別保険料早見表!H1="",'等級別保険料早見表 (数式コピー)'!H1=""),"",IF(等級別保険料早見表!H1&lt;&gt;'等級別保険料早見表 (数式コピー)'!H1,"!!!",""))</f>
        <v/>
      </c>
      <c r="I1" s="27" t="str">
        <f>IF(AND(等級別保険料早見表!I1="",'等級別保険料早見表 (数式コピー)'!I1=""),"",IF(等級別保険料早見表!I1&lt;&gt;'等級別保険料早見表 (数式コピー)'!I1,"!!!",""))</f>
        <v/>
      </c>
      <c r="J1" s="27" t="str">
        <f>IF(AND(等級別保険料早見表!J1="",'等級別保険料早見表 (数式コピー)'!J1=""),"",IF(等級別保険料早見表!J1&lt;&gt;'等級別保険料早見表 (数式コピー)'!J1,"!!!",""))</f>
        <v/>
      </c>
      <c r="K1" s="27" t="str">
        <f>IF(AND(等級別保険料早見表!K1="",'等級別保険料早見表 (数式コピー)'!K1=""),"",IF(等級別保険料早見表!K1&lt;&gt;'等級別保険料早見表 (数式コピー)'!K1,"!!!",""))</f>
        <v/>
      </c>
      <c r="L1" s="27" t="str">
        <f>IF(AND(等級別保険料早見表!L1="",'等級別保険料早見表 (数式コピー)'!L1=""),"",IF(等級別保険料早見表!L1&lt;&gt;'等級別保険料早見表 (数式コピー)'!L1,"!!!",""))</f>
        <v/>
      </c>
      <c r="M1" s="27" t="str">
        <f>IF(AND(等級別保険料早見表!M1="",'等級別保険料早見表 (数式コピー)'!M1=""),"",IF(等級別保険料早見表!M1&lt;&gt;'等級別保険料早見表 (数式コピー)'!M1,"!!!",""))</f>
        <v/>
      </c>
      <c r="N1" s="27" t="str">
        <f>IF(AND(等級別保険料早見表!N1="",'等級別保険料早見表 (数式コピー)'!N1=""),"",IF(等級別保険料早見表!N1&lt;&gt;'等級別保険料早見表 (数式コピー)'!N1,"!!!",""))</f>
        <v/>
      </c>
      <c r="O1" s="27" t="str">
        <f>IF(AND(等級別保険料早見表!O1="",'等級別保険料早見表 (数式コピー)'!O1=""),"",IF(等級別保険料早見表!O1&lt;&gt;'等級別保険料早見表 (数式コピー)'!O1,"!!!",""))</f>
        <v/>
      </c>
      <c r="P1" s="27" t="str">
        <f>IF(AND(等級別保険料早見表!P1="",'等級別保険料早見表 (数式コピー)'!P1=""),"",IF(等級別保険料早見表!P1&lt;&gt;'等級別保険料早見表 (数式コピー)'!P1,"!!!",""))</f>
        <v/>
      </c>
      <c r="Q1" s="27" t="str">
        <f>IF(AND(等級別保険料早見表!Q1="",'等級別保険料早見表 (数式コピー)'!Q1=""),"",IF(等級別保険料早見表!Q1&lt;&gt;'等級別保険料早見表 (数式コピー)'!Q1,"!!!",""))</f>
        <v/>
      </c>
      <c r="R1" s="27" t="str">
        <f>IF(AND(等級別保険料早見表!R1="",'等級別保険料早見表 (数式コピー)'!R1=""),"",IF(等級別保険料早見表!R1&lt;&gt;'等級別保険料早見表 (数式コピー)'!R1,"!!!",""))</f>
        <v/>
      </c>
      <c r="S1" s="27" t="str">
        <f>IF(AND(等級別保険料早見表!S1="",'等級別保険料早見表 (数式コピー)'!S1=""),"",IF(等級別保険料早見表!S1&lt;&gt;'等級別保険料早見表 (数式コピー)'!S1,"!!!",""))</f>
        <v/>
      </c>
      <c r="T1" s="27" t="str">
        <f>IF(AND(等級別保険料早見表!T1="",'等級別保険料早見表 (数式コピー)'!T1=""),"",IF(等級別保険料早見表!T1&lt;&gt;'等級別保険料早見表 (数式コピー)'!T1,"!!!",""))</f>
        <v/>
      </c>
      <c r="U1" s="27" t="str">
        <f>IF(AND(等級別保険料早見表!U1="",'等級別保険料早見表 (数式コピー)'!U1=""),"",IF(等級別保険料早見表!U1&lt;&gt;'等級別保険料早見表 (数式コピー)'!U1,"!!!",""))</f>
        <v/>
      </c>
      <c r="V1" s="173"/>
      <c r="W1" s="174"/>
    </row>
    <row r="2" spans="1:24" s="37" customFormat="1" ht="20.65" customHeight="1" x14ac:dyDescent="0.3">
      <c r="A2" s="34" t="str">
        <f>IF(AND(等級別保険料早見表!A2="",'等級別保険料早見表 (数式コピー)'!A2=""),"",IF(等級別保険料早見表!A2&lt;&gt;'等級別保険料早見表 (数式コピー)'!A2,"!!!",""))</f>
        <v/>
      </c>
      <c r="B2" s="35" t="str">
        <f>IF(AND(等級別保険料早見表!B2="",'等級別保険料早見表 (数式コピー)'!B2=""),"",IF(等級別保険料早見表!B2&lt;&gt;'等級別保険料早見表 (数式コピー)'!B2,"!!!",""))</f>
        <v/>
      </c>
      <c r="C2" s="73" t="str">
        <f>IF(AND(等級別保険料早見表!C2="",'等級別保険料早見表 (数式コピー)'!C2=""),"",IF(等級別保険料早見表!C2&lt;&gt;'等級別保険料早見表 (数式コピー)'!C2,"!!!",""))</f>
        <v/>
      </c>
      <c r="D2" s="65" t="str">
        <f>IF(AND(等級別保険料早見表!D2="",'等級別保険料早見表 (数式コピー)'!D2=""),"",IF(等級別保険料早見表!D2&lt;&gt;'等級別保険料早見表 (数式コピー)'!D2,"!!!",""))</f>
        <v/>
      </c>
      <c r="E2" s="37" t="str">
        <f>IF(AND(等級別保険料早見表!E2="",'等級別保険料早見表 (数式コピー)'!E2=""),"",IF(等級別保険料早見表!E2&lt;&gt;'等級別保険料早見表 (数式コピー)'!E2,"!!!",""))</f>
        <v/>
      </c>
      <c r="F2" s="35" t="str">
        <f>IF(AND(等級別保険料早見表!F2="",'等級別保険料早見表 (数式コピー)'!F2=""),"",IF(等級別保険料早見表!F2&lt;&gt;'等級別保険料早見表 (数式コピー)'!F2,"!!!",""))</f>
        <v/>
      </c>
      <c r="G2" s="35" t="str">
        <f>IF(AND(等級別保険料早見表!G2="",'等級別保険料早見表 (数式コピー)'!G2=""),"",IF(等級別保険料早見表!G2&lt;&gt;'等級別保険料早見表 (数式コピー)'!G2,"!!!",""))</f>
        <v/>
      </c>
      <c r="H2" s="175" t="str">
        <f>IF(AND(等級別保険料早見表!H2="",'等級別保険料早見表 (数式コピー)'!H2=""),"",IF(等級別保険料早見表!H2&lt;&gt;'等級別保険料早見表 (数式コピー)'!H2,"!!!",""))</f>
        <v/>
      </c>
      <c r="I2" s="175" t="str">
        <f>IF(AND(等級別保険料早見表!I2="",'等級別保険料早見表 (数式コピー)'!I2=""),"",IF(等級別保険料早見表!I2&lt;&gt;'等級別保険料早見表 (数式コピー)'!I2,"!!!",""))</f>
        <v/>
      </c>
      <c r="J2" s="175" t="str">
        <f>IF(AND(等級別保険料早見表!J2="",'等級別保険料早見表 (数式コピー)'!J2=""),"",IF(等級別保険料早見表!J2&lt;&gt;'等級別保険料早見表 (数式コピー)'!J2,"!!!",""))</f>
        <v/>
      </c>
      <c r="K2" s="175" t="str">
        <f>IF(AND(等級別保険料早見表!K2="",'等級別保険料早見表 (数式コピー)'!K2=""),"",IF(等級別保険料早見表!K2&lt;&gt;'等級別保険料早見表 (数式コピー)'!K2,"!!!",""))</f>
        <v/>
      </c>
      <c r="L2" s="175" t="str">
        <f>IF(AND(等級別保険料早見表!L2="",'等級別保険料早見表 (数式コピー)'!L2=""),"",IF(等級別保険料早見表!L2&lt;&gt;'等級別保険料早見表 (数式コピー)'!L2,"!!!",""))</f>
        <v/>
      </c>
      <c r="M2" s="175" t="str">
        <f>IF(AND(等級別保険料早見表!M2="",'等級別保険料早見表 (数式コピー)'!M2=""),"",IF(等級別保険料早見表!M2&lt;&gt;'等級別保険料早見表 (数式コピー)'!M2,"!!!",""))</f>
        <v/>
      </c>
      <c r="N2" s="175" t="str">
        <f>IF(AND(等級別保険料早見表!N2="",'等級別保険料早見表 (数式コピー)'!N2=""),"",IF(等級別保険料早見表!N2&lt;&gt;'等級別保険料早見表 (数式コピー)'!N2,"!!!",""))</f>
        <v/>
      </c>
      <c r="O2" s="175" t="str">
        <f>IF(AND(等級別保険料早見表!O2="",'等級別保険料早見表 (数式コピー)'!O2=""),"",IF(等級別保険料早見表!O2&lt;&gt;'等級別保険料早見表 (数式コピー)'!O2,"!!!",""))</f>
        <v/>
      </c>
      <c r="P2" s="175" t="str">
        <f>IF(AND(等級別保険料早見表!P2="",'等級別保険料早見表 (数式コピー)'!P2=""),"",IF(等級別保険料早見表!P2&lt;&gt;'等級別保険料早見表 (数式コピー)'!P2,"!!!",""))</f>
        <v/>
      </c>
      <c r="Q2" s="175" t="str">
        <f>IF(AND(等級別保険料早見表!Q2="",'等級別保険料早見表 (数式コピー)'!Q2=""),"",IF(等級別保険料早見表!Q2&lt;&gt;'等級別保険料早見表 (数式コピー)'!Q2,"!!!",""))</f>
        <v/>
      </c>
      <c r="R2" s="175" t="str">
        <f>IF(AND(等級別保険料早見表!R2="",'等級別保険料早見表 (数式コピー)'!R2=""),"",IF(等級別保険料早見表!R2&lt;&gt;'等級別保険料早見表 (数式コピー)'!R2,"!!!",""))</f>
        <v/>
      </c>
      <c r="S2" s="175" t="str">
        <f>IF(AND(等級別保険料早見表!S2="",'等級別保険料早見表 (数式コピー)'!S2=""),"",IF(等級別保険料早見表!S2&lt;&gt;'等級別保険料早見表 (数式コピー)'!S2,"!!!",""))</f>
        <v/>
      </c>
      <c r="T2" s="175" t="str">
        <f>IF(AND(等級別保険料早見表!T2="",'等級別保険料早見表 (数式コピー)'!T2=""),"",IF(等級別保険料早見表!T2&lt;&gt;'等級別保険料早見表 (数式コピー)'!T2,"!!!",""))</f>
        <v/>
      </c>
      <c r="U2" s="37" t="str">
        <f>IF(AND(等級別保険料早見表!U2="",'等級別保険料早見表 (数式コピー)'!U2=""),"",IF(等級別保険料早見表!U2&lt;&gt;'等級別保険料早見表 (数式コピー)'!U2,"!!!",""))</f>
        <v/>
      </c>
      <c r="V2" s="172"/>
      <c r="W2" s="176"/>
    </row>
    <row r="3" spans="1:24" s="37" customFormat="1" ht="15" customHeight="1" x14ac:dyDescent="0.3">
      <c r="A3" s="34" t="str">
        <f>IF(AND(等級別保険料早見表!A3="",'等級別保険料早見表 (数式コピー)'!A3=""),"",IF(等級別保険料早見表!A3&lt;&gt;'等級別保険料早見表 (数式コピー)'!A3,"!!!",""))</f>
        <v/>
      </c>
      <c r="B3" s="83" t="str">
        <f>IF(AND(等級別保険料早見表!B3="",'等級別保険料早見表 (数式コピー)'!B3=""),"",IF(等級別保険料早見表!B3&lt;&gt;'等級別保険料早見表 (数式コピー)'!B3,"!!!",""))</f>
        <v/>
      </c>
      <c r="C3" s="166" t="str">
        <f>IF(AND(等級別保険料早見表!C3="",'等級別保険料早見表 (数式コピー)'!C3=""),"",IF(等級別保険料早見表!C3&lt;&gt;'等級別保険料早見表 (数式コピー)'!C3,"!!!",""))</f>
        <v/>
      </c>
      <c r="D3" s="149" t="str">
        <f>IF(AND(等級別保険料早見表!D3="",'等級別保険料早見表 (数式コピー)'!D3=""),"",IF(等級別保険料早見表!D3&lt;&gt;'等級別保険料早見表 (数式コピー)'!D3,"!!!",""))</f>
        <v/>
      </c>
      <c r="E3" s="74" t="str">
        <f>IF(AND(等級別保険料早見表!E3="",'等級別保険料早見表 (数式コピー)'!E3=""),"",IF(等級別保険料早見表!E3&lt;&gt;'等級別保険料早見表 (数式コピー)'!E3,"!!!",""))</f>
        <v/>
      </c>
      <c r="F3" s="35" t="str">
        <f>IF(AND(等級別保険料早見表!F3="",'等級別保険料早見表 (数式コピー)'!F3=""),"",IF(等級別保険料早見表!F3&lt;&gt;'等級別保険料早見表 (数式コピー)'!F3,"!!!",""))</f>
        <v/>
      </c>
      <c r="G3" s="74" t="str">
        <f>IF(AND(等級別保険料早見表!G3="",'等級別保険料早見表 (数式コピー)'!G3=""),"",IF(等級別保険料早見表!G3&lt;&gt;'等級別保険料早見表 (数式コピー)'!G3,"!!!",""))</f>
        <v/>
      </c>
      <c r="H3" s="74" t="str">
        <f>IF(AND(等級別保険料早見表!H3="",'等級別保険料早見表 (数式コピー)'!H3=""),"",IF(等級別保険料早見表!H3&lt;&gt;'等級別保険料早見表 (数式コピー)'!H3,"!!!",""))</f>
        <v/>
      </c>
      <c r="I3" s="74" t="str">
        <f>IF(AND(等級別保険料早見表!I3="",'等級別保険料早見表 (数式コピー)'!I3=""),"",IF(等級別保険料早見表!I3&lt;&gt;'等級別保険料早見表 (数式コピー)'!I3,"!!!",""))</f>
        <v/>
      </c>
      <c r="J3" s="37" t="str">
        <f>IF(AND(等級別保険料早見表!J3="",'等級別保険料早見表 (数式コピー)'!J3=""),"",IF(等級別保険料早見表!J3&lt;&gt;'等級別保険料早見表 (数式コピー)'!J3,"!!!",""))</f>
        <v/>
      </c>
      <c r="K3" s="81" t="str">
        <f>IF(AND(等級別保険料早見表!K3="",'等級別保険料早見表 (数式コピー)'!K3=""),"",IF(等級別保険料早見表!K3&lt;&gt;'等級別保険料早見表 (数式コピー)'!K3,"!!!",""))</f>
        <v/>
      </c>
      <c r="L3" s="74" t="str">
        <f>IF(AND(等級別保険料早見表!L3="",'等級別保険料早見表 (数式コピー)'!L3=""),"",IF(等級別保険料早見表!L3&lt;&gt;'等級別保険料早見表 (数式コピー)'!L3,"!!!",""))</f>
        <v/>
      </c>
      <c r="M3" s="74" t="str">
        <f>IF(AND(等級別保険料早見表!M3="",'等級別保険料早見表 (数式コピー)'!M3=""),"",IF(等級別保険料早見表!M3&lt;&gt;'等級別保険料早見表 (数式コピー)'!M3,"!!!",""))</f>
        <v/>
      </c>
      <c r="N3" s="74" t="str">
        <f>IF(AND(等級別保険料早見表!N3="",'等級別保険料早見表 (数式コピー)'!N3=""),"",IF(等級別保険料早見表!N3&lt;&gt;'等級別保険料早見表 (数式コピー)'!N3,"!!!",""))</f>
        <v/>
      </c>
      <c r="O3" s="74" t="str">
        <f>IF(AND(等級別保険料早見表!O3="",'等級別保険料早見表 (数式コピー)'!O3=""),"",IF(等級別保険料早見表!O3&lt;&gt;'等級別保険料早見表 (数式コピー)'!O3,"!!!",""))</f>
        <v/>
      </c>
      <c r="P3" s="74" t="str">
        <f>IF(AND(等級別保険料早見表!P3="",'等級別保険料早見表 (数式コピー)'!P3=""),"",IF(等級別保険料早見表!P3&lt;&gt;'等級別保険料早見表 (数式コピー)'!P3,"!!!",""))</f>
        <v/>
      </c>
      <c r="Q3" s="74" t="str">
        <f>IF(AND(等級別保険料早見表!Q3="",'等級別保険料早見表 (数式コピー)'!Q3=""),"",IF(等級別保険料早見表!Q3&lt;&gt;'等級別保険料早見表 (数式コピー)'!Q3,"!!!",""))</f>
        <v/>
      </c>
      <c r="R3" s="74" t="str">
        <f>IF(AND(等級別保険料早見表!R3="",'等級別保険料早見表 (数式コピー)'!R3=""),"",IF(等級別保険料早見表!R3&lt;&gt;'等級別保険料早見表 (数式コピー)'!R3,"!!!",""))</f>
        <v/>
      </c>
      <c r="S3" s="37" t="str">
        <f>IF(AND(等級別保険料早見表!S3="",'等級別保険料早見表 (数式コピー)'!S3=""),"",IF(等級別保険料早見表!S3&lt;&gt;'等級別保険料早見表 (数式コピー)'!S3,"!!!",""))</f>
        <v/>
      </c>
      <c r="T3" s="175" t="str">
        <f>IF(AND(等級別保険料早見表!T3="",'等級別保険料早見表 (数式コピー)'!T3=""),"",IF(等級別保険料早見表!T3&lt;&gt;'等級別保険料早見表 (数式コピー)'!T3,"!!!",""))</f>
        <v/>
      </c>
      <c r="U3" s="37" t="str">
        <f>IF(AND(等級別保険料早見表!U3="",'等級別保険料早見表 (数式コピー)'!U3=""),"",IF(等級別保険料早見表!U3&lt;&gt;'等級別保険料早見表 (数式コピー)'!U3,"!!!",""))</f>
        <v/>
      </c>
      <c r="V3" s="172"/>
      <c r="W3" s="176"/>
    </row>
    <row r="4" spans="1:24" s="37" customFormat="1" ht="15" customHeight="1" x14ac:dyDescent="0.3">
      <c r="A4" s="34" t="str">
        <f>IF(AND(等級別保険料早見表!A4="",'等級別保険料早見表 (数式コピー)'!A4=""),"",IF(等級別保険料早見表!A4&lt;&gt;'等級別保険料早見表 (数式コピー)'!A4,"!!!",""))</f>
        <v/>
      </c>
      <c r="B4" s="35" t="str">
        <f>IF(AND(等級別保険料早見表!B4="",'等級別保険料早見表 (数式コピー)'!B4=""),"",IF(等級別保険料早見表!B4&lt;&gt;'等級別保険料早見表 (数式コピー)'!B4,"!!!",""))</f>
        <v/>
      </c>
      <c r="C4" s="166" t="str">
        <f>IF(AND(等級別保険料早見表!C4="",'等級別保険料早見表 (数式コピー)'!C4=""),"",IF(等級別保険料早見表!C4&lt;&gt;'等級別保険料早見表 (数式コピー)'!C4,"!!!",""))</f>
        <v/>
      </c>
      <c r="D4" s="149" t="str">
        <f>IF(AND(等級別保険料早見表!D4="",'等級別保険料早見表 (数式コピー)'!D4=""),"",IF(等級別保険料早見表!D4&lt;&gt;'等級別保険料早見表 (数式コピー)'!D4,"!!!",""))</f>
        <v/>
      </c>
      <c r="E4" s="74" t="str">
        <f>IF(AND(等級別保険料早見表!E4="",'等級別保険料早見表 (数式コピー)'!E4=""),"",IF(等級別保険料早見表!E4&lt;&gt;'等級別保険料早見表 (数式コピー)'!E4,"!!!",""))</f>
        <v/>
      </c>
      <c r="F4" s="35" t="str">
        <f>IF(AND(等級別保険料早見表!F4="",'等級別保険料早見表 (数式コピー)'!F4=""),"",IF(等級別保険料早見表!F4&lt;&gt;'等級別保険料早見表 (数式コピー)'!F4,"!!!",""))</f>
        <v/>
      </c>
      <c r="G4" s="74" t="str">
        <f>IF(AND(等級別保険料早見表!G4="",'等級別保険料早見表 (数式コピー)'!G4=""),"",IF(等級別保険料早見表!G4&lt;&gt;'等級別保険料早見表 (数式コピー)'!G4,"!!!",""))</f>
        <v/>
      </c>
      <c r="H4" s="74" t="str">
        <f>IF(AND(等級別保険料早見表!H4="",'等級別保険料早見表 (数式コピー)'!H4=""),"",IF(等級別保険料早見表!H4&lt;&gt;'等級別保険料早見表 (数式コピー)'!H4,"!!!",""))</f>
        <v/>
      </c>
      <c r="I4" s="74" t="str">
        <f>IF(AND(等級別保険料早見表!I4="",'等級別保険料早見表 (数式コピー)'!I4=""),"",IF(等級別保険料早見表!I4&lt;&gt;'等級別保険料早見表 (数式コピー)'!I4,"!!!",""))</f>
        <v/>
      </c>
      <c r="J4" s="74" t="str">
        <f>IF(AND(等級別保険料早見表!J4="",'等級別保険料早見表 (数式コピー)'!J4=""),"",IF(等級別保険料早見表!J4&lt;&gt;'等級別保険料早見表 (数式コピー)'!J4,"!!!",""))</f>
        <v/>
      </c>
      <c r="K4" s="74" t="str">
        <f>IF(AND(等級別保険料早見表!K4="",'等級別保険料早見表 (数式コピー)'!K4=""),"",IF(等級別保険料早見表!K4&lt;&gt;'等級別保険料早見表 (数式コピー)'!K4,"!!!",""))</f>
        <v/>
      </c>
      <c r="L4" s="74" t="str">
        <f>IF(AND(等級別保険料早見表!L4="",'等級別保険料早見表 (数式コピー)'!L4=""),"",IF(等級別保険料早見表!L4&lt;&gt;'等級別保険料早見表 (数式コピー)'!L4,"!!!",""))</f>
        <v/>
      </c>
      <c r="M4" s="74" t="str">
        <f>IF(AND(等級別保険料早見表!M4="",'等級別保険料早見表 (数式コピー)'!M4=""),"",IF(等級別保険料早見表!M4&lt;&gt;'等級別保険料早見表 (数式コピー)'!M4,"!!!",""))</f>
        <v/>
      </c>
      <c r="N4" s="74" t="str">
        <f>IF(AND(等級別保険料早見表!N4="",'等級別保険料早見表 (数式コピー)'!N4=""),"",IF(等級別保険料早見表!N4&lt;&gt;'等級別保険料早見表 (数式コピー)'!N4,"!!!",""))</f>
        <v/>
      </c>
      <c r="O4" s="74" t="str">
        <f>IF(AND(等級別保険料早見表!O4="",'等級別保険料早見表 (数式コピー)'!O4=""),"",IF(等級別保険料早見表!O4&lt;&gt;'等級別保険料早見表 (数式コピー)'!O4,"!!!",""))</f>
        <v/>
      </c>
      <c r="P4" s="74" t="str">
        <f>IF(AND(等級別保険料早見表!P4="",'等級別保険料早見表 (数式コピー)'!P4=""),"",IF(等級別保険料早見表!P4&lt;&gt;'等級別保険料早見表 (数式コピー)'!P4,"!!!",""))</f>
        <v/>
      </c>
      <c r="Q4" s="74" t="str">
        <f>IF(AND(等級別保険料早見表!Q4="",'等級別保険料早見表 (数式コピー)'!Q4=""),"",IF(等級別保険料早見表!Q4&lt;&gt;'等級別保険料早見表 (数式コピー)'!Q4,"!!!",""))</f>
        <v/>
      </c>
      <c r="R4" s="74" t="str">
        <f>IF(AND(等級別保険料早見表!R4="",'等級別保険料早見表 (数式コピー)'!R4=""),"",IF(等級別保険料早見表!R4&lt;&gt;'等級別保険料早見表 (数式コピー)'!R4,"!!!",""))</f>
        <v/>
      </c>
      <c r="S4" s="175" t="str">
        <f>IF(AND(等級別保険料早見表!S4="",'等級別保険料早見表 (数式コピー)'!S4=""),"",IF(等級別保険料早見表!S4&lt;&gt;'等級別保険料早見表 (数式コピー)'!S4,"!!!",""))</f>
        <v/>
      </c>
      <c r="T4" s="175" t="str">
        <f>IF(AND(等級別保険料早見表!T4="",'等級別保険料早見表 (数式コピー)'!T4=""),"",IF(等級別保険料早見表!T4&lt;&gt;'等級別保険料早見表 (数式コピー)'!T4,"!!!",""))</f>
        <v/>
      </c>
      <c r="U4" s="37" t="str">
        <f>IF(AND(等級別保険料早見表!U4="",'等級別保険料早見表 (数式コピー)'!U4=""),"",IF(等級別保険料早見表!U4&lt;&gt;'等級別保険料早見表 (数式コピー)'!U4,"!!!",""))</f>
        <v/>
      </c>
      <c r="V4" s="172"/>
      <c r="W4" s="176"/>
    </row>
    <row r="5" spans="1:24" s="37" customFormat="1" ht="15" customHeight="1" x14ac:dyDescent="0.3">
      <c r="A5" s="34" t="str">
        <f>IF(AND(等級別保険料早見表!A5="",'等級別保険料早見表 (数式コピー)'!A5=""),"",IF(等級別保険料早見表!A5&lt;&gt;'等級別保険料早見表 (数式コピー)'!A5,"!!!",""))</f>
        <v/>
      </c>
      <c r="B5" s="35" t="str">
        <f>IF(AND(等級別保険料早見表!B5="",'等級別保険料早見表 (数式コピー)'!B5=""),"",IF(等級別保険料早見表!B5&lt;&gt;'等級別保険料早見表 (数式コピー)'!B5,"!!!",""))</f>
        <v/>
      </c>
      <c r="C5" s="166" t="str">
        <f>IF(AND(等級別保険料早見表!C5="",'等級別保険料早見表 (数式コピー)'!C5=""),"",IF(等級別保険料早見表!C5&lt;&gt;'等級別保険料早見表 (数式コピー)'!C5,"!!!",""))</f>
        <v/>
      </c>
      <c r="D5" s="149" t="str">
        <f>IF(AND(等級別保険料早見表!D5="",'等級別保険料早見表 (数式コピー)'!D5=""),"",IF(等級別保険料早見表!D5&lt;&gt;'等級別保険料早見表 (数式コピー)'!D5,"!!!",""))</f>
        <v/>
      </c>
      <c r="E5" s="74" t="str">
        <f>IF(AND(等級別保険料早見表!E5="",'等級別保険料早見表 (数式コピー)'!E5=""),"",IF(等級別保険料早見表!E5&lt;&gt;'等級別保険料早見表 (数式コピー)'!E5,"!!!",""))</f>
        <v/>
      </c>
      <c r="F5" s="35" t="str">
        <f>IF(AND(等級別保険料早見表!F5="",'等級別保険料早見表 (数式コピー)'!F5=""),"",IF(等級別保険料早見表!F5&lt;&gt;'等級別保険料早見表 (数式コピー)'!F5,"!!!",""))</f>
        <v/>
      </c>
      <c r="G5" s="74" t="str">
        <f>IF(AND(等級別保険料早見表!G5="",'等級別保険料早見表 (数式コピー)'!G5=""),"",IF(等級別保険料早見表!G5&lt;&gt;'等級別保険料早見表 (数式コピー)'!G5,"!!!",""))</f>
        <v/>
      </c>
      <c r="H5" s="74" t="str">
        <f>IF(AND(等級別保険料早見表!H5="",'等級別保険料早見表 (数式コピー)'!H5=""),"",IF(等級別保険料早見表!H5&lt;&gt;'等級別保険料早見表 (数式コピー)'!H5,"!!!",""))</f>
        <v/>
      </c>
      <c r="I5" s="74" t="str">
        <f>IF(AND(等級別保険料早見表!I5="",'等級別保険料早見表 (数式コピー)'!I5=""),"",IF(等級別保険料早見表!I5&lt;&gt;'等級別保険料早見表 (数式コピー)'!I5,"!!!",""))</f>
        <v/>
      </c>
      <c r="J5" s="74" t="str">
        <f>IF(AND(等級別保険料早見表!J5="",'等級別保険料早見表 (数式コピー)'!J5=""),"",IF(等級別保険料早見表!J5&lt;&gt;'等級別保険料早見表 (数式コピー)'!J5,"!!!",""))</f>
        <v/>
      </c>
      <c r="K5" s="74" t="str">
        <f>IF(AND(等級別保険料早見表!K5="",'等級別保険料早見表 (数式コピー)'!K5=""),"",IF(等級別保険料早見表!K5&lt;&gt;'等級別保険料早見表 (数式コピー)'!K5,"!!!",""))</f>
        <v/>
      </c>
      <c r="L5" s="74" t="str">
        <f>IF(AND(等級別保険料早見表!L5="",'等級別保険料早見表 (数式コピー)'!L5=""),"",IF(等級別保険料早見表!L5&lt;&gt;'等級別保険料早見表 (数式コピー)'!L5,"!!!",""))</f>
        <v/>
      </c>
      <c r="M5" s="74" t="str">
        <f>IF(AND(等級別保険料早見表!M5="",'等級別保険料早見表 (数式コピー)'!M5=""),"",IF(等級別保険料早見表!M5&lt;&gt;'等級別保険料早見表 (数式コピー)'!M5,"!!!",""))</f>
        <v/>
      </c>
      <c r="N5" s="74" t="str">
        <f>IF(AND(等級別保険料早見表!N5="",'等級別保険料早見表 (数式コピー)'!N5=""),"",IF(等級別保険料早見表!N5&lt;&gt;'等級別保険料早見表 (数式コピー)'!N5,"!!!",""))</f>
        <v/>
      </c>
      <c r="O5" s="74" t="str">
        <f>IF(AND(等級別保険料早見表!O5="",'等級別保険料早見表 (数式コピー)'!O5=""),"",IF(等級別保険料早見表!O5&lt;&gt;'等級別保険料早見表 (数式コピー)'!O5,"!!!",""))</f>
        <v/>
      </c>
      <c r="P5" s="74" t="str">
        <f>IF(AND(等級別保険料早見表!P5="",'等級別保険料早見表 (数式コピー)'!P5=""),"",IF(等級別保険料早見表!P5&lt;&gt;'等級別保険料早見表 (数式コピー)'!P5,"!!!",""))</f>
        <v/>
      </c>
      <c r="Q5" s="74" t="str">
        <f>IF(AND(等級別保険料早見表!Q5="",'等級別保険料早見表 (数式コピー)'!Q5=""),"",IF(等級別保険料早見表!Q5&lt;&gt;'等級別保険料早見表 (数式コピー)'!Q5,"!!!",""))</f>
        <v/>
      </c>
      <c r="R5" s="74" t="str">
        <f>IF(AND(等級別保険料早見表!R5="",'等級別保険料早見表 (数式コピー)'!R5=""),"",IF(等級別保険料早見表!R5&lt;&gt;'等級別保険料早見表 (数式コピー)'!R5,"!!!",""))</f>
        <v/>
      </c>
      <c r="S5" s="175" t="str">
        <f>IF(AND(等級別保険料早見表!S5="",'等級別保険料早見表 (数式コピー)'!S5=""),"",IF(等級別保険料早見表!S5&lt;&gt;'等級別保険料早見表 (数式コピー)'!S5,"!!!",""))</f>
        <v/>
      </c>
      <c r="T5" s="175" t="str">
        <f>IF(AND(等級別保険料早見表!T5="",'等級別保険料早見表 (数式コピー)'!T5=""),"",IF(等級別保険料早見表!T5&lt;&gt;'等級別保険料早見表 (数式コピー)'!T5,"!!!",""))</f>
        <v/>
      </c>
      <c r="U5" s="37" t="str">
        <f>IF(AND(等級別保険料早見表!U5="",'等級別保険料早見表 (数式コピー)'!U5=""),"",IF(等級別保険料早見表!U5&lt;&gt;'等級別保険料早見表 (数式コピー)'!U5,"!!!",""))</f>
        <v/>
      </c>
      <c r="V5" s="172"/>
      <c r="W5" s="176"/>
    </row>
    <row r="6" spans="1:24" s="37" customFormat="1" ht="15.65" customHeight="1" x14ac:dyDescent="0.3">
      <c r="A6" s="34" t="str">
        <f>IF(AND(等級別保険料早見表!A6="",'等級別保険料早見表 (数式コピー)'!A6=""),"",IF(等級別保険料早見表!A6&lt;&gt;'等級別保険料早見表 (数式コピー)'!A6,"!!!",""))</f>
        <v/>
      </c>
      <c r="B6" s="35" t="str">
        <f>IF(AND(等級別保険料早見表!B6="",'等級別保険料早見表 (数式コピー)'!B6=""),"",IF(等級別保険料早見表!B6&lt;&gt;'等級別保険料早見表 (数式コピー)'!B6,"!!!",""))</f>
        <v/>
      </c>
      <c r="C6" s="73" t="str">
        <f>IF(AND(等級別保険料早見表!C6="",'等級別保険料早見表 (数式コピー)'!C6=""),"",IF(等級別保険料早見表!C6&lt;&gt;'等級別保険料早見表 (数式コピー)'!C6,"!!!",""))</f>
        <v/>
      </c>
      <c r="D6" s="149" t="str">
        <f>IF(AND(等級別保険料早見表!D6="",'等級別保険料早見表 (数式コピー)'!D6=""),"",IF(等級別保険料早見表!D6&lt;&gt;'等級別保険料早見表 (数式コピー)'!D6,"!!!",""))</f>
        <v/>
      </c>
      <c r="E6" s="37" t="str">
        <f>IF(AND(等級別保険料早見表!E6="",'等級別保険料早見表 (数式コピー)'!E6=""),"",IF(等級別保険料早見表!E6&lt;&gt;'等級別保険料早見表 (数式コピー)'!E6,"!!!",""))</f>
        <v/>
      </c>
      <c r="F6" s="35" t="str">
        <f>IF(AND(等級別保険料早見表!F6="",'等級別保険料早見表 (数式コピー)'!F6=""),"",IF(等級別保険料早見表!F6&lt;&gt;'等級別保険料早見表 (数式コピー)'!F6,"!!!",""))</f>
        <v/>
      </c>
      <c r="G6" s="35" t="str">
        <f>IF(AND(等級別保険料早見表!G6="",'等級別保険料早見表 (数式コピー)'!G6=""),"",IF(等級別保険料早見表!G6&lt;&gt;'等級別保険料早見表 (数式コピー)'!G6,"!!!",""))</f>
        <v/>
      </c>
      <c r="H6" s="175" t="str">
        <f>IF(AND(等級別保険料早見表!H6="",'等級別保険料早見表 (数式コピー)'!H6=""),"",IF(等級別保険料早見表!H6&lt;&gt;'等級別保険料早見表 (数式コピー)'!H6,"!!!",""))</f>
        <v/>
      </c>
      <c r="I6" s="175" t="str">
        <f>IF(AND(等級別保険料早見表!I6="",'等級別保険料早見表 (数式コピー)'!I6=""),"",IF(等級別保険料早見表!I6&lt;&gt;'等級別保険料早見表 (数式コピー)'!I6,"!!!",""))</f>
        <v/>
      </c>
      <c r="J6" s="175" t="str">
        <f>IF(AND(等級別保険料早見表!J6="",'等級別保険料早見表 (数式コピー)'!J6=""),"",IF(等級別保険料早見表!J6&lt;&gt;'等級別保険料早見表 (数式コピー)'!J6,"!!!",""))</f>
        <v/>
      </c>
      <c r="K6" s="175" t="str">
        <f>IF(AND(等級別保険料早見表!K6="",'等級別保険料早見表 (数式コピー)'!K6=""),"",IF(等級別保険料早見表!K6&lt;&gt;'等級別保険料早見表 (数式コピー)'!K6,"!!!",""))</f>
        <v/>
      </c>
      <c r="L6" s="175" t="str">
        <f>IF(AND(等級別保険料早見表!L6="",'等級別保険料早見表 (数式コピー)'!L6=""),"",IF(等級別保険料早見表!L6&lt;&gt;'等級別保険料早見表 (数式コピー)'!L6,"!!!",""))</f>
        <v/>
      </c>
      <c r="M6" s="175" t="str">
        <f>IF(AND(等級別保険料早見表!M6="",'等級別保険料早見表 (数式コピー)'!M6=""),"",IF(等級別保険料早見表!M6&lt;&gt;'等級別保険料早見表 (数式コピー)'!M6,"!!!",""))</f>
        <v/>
      </c>
      <c r="N6" s="175" t="str">
        <f>IF(AND(等級別保険料早見表!N6="",'等級別保険料早見表 (数式コピー)'!N6=""),"",IF(等級別保険料早見表!N6&lt;&gt;'等級別保険料早見表 (数式コピー)'!N6,"!!!",""))</f>
        <v/>
      </c>
      <c r="O6" s="175" t="str">
        <f>IF(AND(等級別保険料早見表!O6="",'等級別保険料早見表 (数式コピー)'!O6=""),"",IF(等級別保険料早見表!O6&lt;&gt;'等級別保険料早見表 (数式コピー)'!O6,"!!!",""))</f>
        <v/>
      </c>
      <c r="P6" s="175" t="str">
        <f>IF(AND(等級別保険料早見表!P6="",'等級別保険料早見表 (数式コピー)'!P6=""),"",IF(等級別保険料早見表!P6&lt;&gt;'等級別保険料早見表 (数式コピー)'!P6,"!!!",""))</f>
        <v/>
      </c>
      <c r="Q6" s="175" t="str">
        <f>IF(AND(等級別保険料早見表!Q6="",'等級別保険料早見表 (数式コピー)'!Q6=""),"",IF(等級別保険料早見表!Q6&lt;&gt;'等級別保険料早見表 (数式コピー)'!Q6,"!!!",""))</f>
        <v/>
      </c>
      <c r="R6" s="175" t="str">
        <f>IF(AND(等級別保険料早見表!R6="",'等級別保険料早見表 (数式コピー)'!R6=""),"",IF(等級別保険料早見表!R6&lt;&gt;'等級別保険料早見表 (数式コピー)'!R6,"!!!",""))</f>
        <v/>
      </c>
      <c r="S6" s="175" t="str">
        <f>IF(AND(等級別保険料早見表!S6="",'等級別保険料早見表 (数式コピー)'!S6=""),"",IF(等級別保険料早見表!S6&lt;&gt;'等級別保険料早見表 (数式コピー)'!S6,"!!!",""))</f>
        <v/>
      </c>
      <c r="T6" s="175" t="str">
        <f>IF(AND(等級別保険料早見表!T6="",'等級別保険料早見表 (数式コピー)'!T6=""),"",IF(等級別保険料早見表!T6&lt;&gt;'等級別保険料早見表 (数式コピー)'!T6,"!!!",""))</f>
        <v/>
      </c>
      <c r="U6" s="37" t="str">
        <f>IF(AND(等級別保険料早見表!U6="",'等級別保険料早見表 (数式コピー)'!U6=""),"",IF(等級別保険料早見表!U6&lt;&gt;'等級別保険料早見表 (数式コピー)'!U6,"!!!",""))</f>
        <v/>
      </c>
      <c r="V6" s="172"/>
      <c r="W6" s="176"/>
    </row>
    <row r="7" spans="1:24" ht="15.65" customHeight="1" thickBot="1" x14ac:dyDescent="0.25">
      <c r="A7" s="2" t="str">
        <f>IF(AND(等級別保険料早見表!A7="",'等級別保険料早見表 (数式コピー)'!A7=""),"",IF(等級別保険料早見表!A7&lt;&gt;'等級別保険料早見表 (数式コピー)'!A7,"!!!",""))</f>
        <v/>
      </c>
      <c r="B7" t="str">
        <f>IF(AND(等級別保険料早見表!B7="",'等級別保険料早見表 (数式コピー)'!B7=""),"",IF(等級別保険料早見表!B7&lt;&gt;'等級別保険料早見表 (数式コピー)'!B7,"!!!",""))</f>
        <v/>
      </c>
      <c r="C7" s="39" t="str">
        <f>IF(AND(等級別保険料早見表!C7="",'等級別保険料早見表 (数式コピー)'!C7=""),"",IF(等級別保険料早見表!C7&lt;&gt;'等級別保険料早見表 (数式コピー)'!C7,"!!!",""))</f>
        <v/>
      </c>
      <c r="D7" s="39" t="str">
        <f>IF(AND(等級別保険料早見表!D7="",'等級別保険料早見表 (数式コピー)'!D7=""),"",IF(等級別保険料早見表!D7&lt;&gt;'等級別保険料早見表 (数式コピー)'!D7,"!!!",""))</f>
        <v/>
      </c>
      <c r="E7" s="39" t="str">
        <f>IF(AND(等級別保険料早見表!E7="",'等級別保険料早見表 (数式コピー)'!E7=""),"",IF(等級別保険料早見表!E7&lt;&gt;'等級別保険料早見表 (数式コピー)'!E7,"!!!",""))</f>
        <v/>
      </c>
      <c r="F7" s="39" t="str">
        <f>IF(AND(等級別保険料早見表!F7="",'等級別保険料早見表 (数式コピー)'!F7=""),"",IF(等級別保険料早見表!F7&lt;&gt;'等級別保険料早見表 (数式コピー)'!F7,"!!!",""))</f>
        <v/>
      </c>
      <c r="G7" t="str">
        <f>IF(AND(等級別保険料早見表!G7="",'等級別保険料早見表 (数式コピー)'!G7=""),"",IF(等級別保険料早見表!G7&lt;&gt;'等級別保険料早見表 (数式コピー)'!G7,"!!!",""))</f>
        <v/>
      </c>
      <c r="H7" s="39" t="str">
        <f>IF(AND(等級別保険料早見表!H7="",'等級別保険料早見表 (数式コピー)'!H7=""),"",IF(等級別保険料早見表!H7&lt;&gt;'等級別保険料早見表 (数式コピー)'!H7,"!!!",""))</f>
        <v/>
      </c>
      <c r="I7" s="40" t="str">
        <f>IF(AND(等級別保険料早見表!I7="",'等級別保険料早見表 (数式コピー)'!I7=""),"",IF(等級別保険料早見表!I7&lt;&gt;'等級別保険料早見表 (数式コピー)'!I7,"!!!",""))</f>
        <v/>
      </c>
      <c r="J7" s="40" t="str">
        <f>IF(AND(等級別保険料早見表!J7="",'等級別保険料早見表 (数式コピー)'!J7=""),"",IF(等級別保険料早見表!J7&lt;&gt;'等級別保険料早見表 (数式コピー)'!J7,"!!!",""))</f>
        <v/>
      </c>
      <c r="K7" s="40" t="str">
        <f>IF(AND(等級別保険料早見表!K7="",'等級別保険料早見表 (数式コピー)'!K7=""),"",IF(等級別保険料早見表!K7&lt;&gt;'等級別保険料早見表 (数式コピー)'!K7,"!!!",""))</f>
        <v/>
      </c>
      <c r="L7" s="40" t="str">
        <f>IF(AND(等級別保険料早見表!L7="",'等級別保険料早見表 (数式コピー)'!L7=""),"",IF(等級別保険料早見表!L7&lt;&gt;'等級別保険料早見表 (数式コピー)'!L7,"!!!",""))</f>
        <v/>
      </c>
      <c r="M7" s="40" t="str">
        <f>IF(AND(等級別保険料早見表!M7="",'等級別保険料早見表 (数式コピー)'!M7=""),"",IF(等級別保険料早見表!M7&lt;&gt;'等級別保険料早見表 (数式コピー)'!M7,"!!!",""))</f>
        <v/>
      </c>
      <c r="N7" s="40" t="str">
        <f>IF(AND(等級別保険料早見表!N7="",'等級別保険料早見表 (数式コピー)'!N7=""),"",IF(等級別保険料早見表!N7&lt;&gt;'等級別保険料早見表 (数式コピー)'!N7,"!!!",""))</f>
        <v/>
      </c>
      <c r="O7" s="40" t="str">
        <f>IF(AND(等級別保険料早見表!O7="",'等級別保険料早見表 (数式コピー)'!O7=""),"",IF(等級別保険料早見表!O7&lt;&gt;'等級別保険料早見表 (数式コピー)'!O7,"!!!",""))</f>
        <v/>
      </c>
      <c r="P7" s="40" t="str">
        <f>IF(AND(等級別保険料早見表!P7="",'等級別保険料早見表 (数式コピー)'!P7=""),"",IF(等級別保険料早見表!P7&lt;&gt;'等級別保険料早見表 (数式コピー)'!P7,"!!!",""))</f>
        <v/>
      </c>
      <c r="Q7" s="40" t="str">
        <f>IF(AND(等級別保険料早見表!Q7="",'等級別保険料早見表 (数式コピー)'!Q7=""),"",IF(等級別保険料早見表!Q7&lt;&gt;'等級別保険料早見表 (数式コピー)'!Q7,"!!!",""))</f>
        <v/>
      </c>
      <c r="R7" s="40" t="str">
        <f>IF(AND(等級別保険料早見表!R7="",'等級別保険料早見表 (数式コピー)'!R7=""),"",IF(等級別保険料早見表!R7&lt;&gt;'等級別保険料早見表 (数式コピー)'!R7,"!!!",""))</f>
        <v/>
      </c>
      <c r="S7" s="177" t="str">
        <f>IF(AND(等級別保険料早見表!S7="",'等級別保険料早見表 (数式コピー)'!S7=""),"",IF(等級別保険料早見表!S7&lt;&gt;'等級別保険料早見表 (数式コピー)'!S7,"!!!",""))</f>
        <v/>
      </c>
      <c r="T7" s="170" t="str">
        <f>IF(AND(等級別保険料早見表!T7="",'等級別保険料早見表 (数式コピー)'!T7=""),"",IF(等級別保険料早見表!T7&lt;&gt;'等級別保険料早見表 (数式コピー)'!T7,"!!!",""))</f>
        <v/>
      </c>
      <c r="U7" s="171" t="str">
        <f>IF(AND(等級別保険料早見表!U7="",'等級別保険料早見表 (数式コピー)'!U7=""),"",IF(等級別保険料早見表!U7&lt;&gt;'等級別保険料早見表 (数式コピー)'!U7,"!!!",""))</f>
        <v/>
      </c>
      <c r="V7" s="178"/>
      <c r="W7" s="179"/>
    </row>
    <row r="8" spans="1:24" ht="21" customHeight="1" x14ac:dyDescent="0.2">
      <c r="A8" s="91" t="str">
        <f>IF(AND(等級別保険料早見表!A8="",'等級別保険料早見表 (数式コピー)'!A8=""),"",IF(等級別保険料早見表!A8&lt;&gt;'等級別保険料早見表 (数式コピー)'!A8,"!!!",""))</f>
        <v/>
      </c>
      <c r="B8" s="168" t="str">
        <f>IF(AND(等級別保険料早見表!B8="",'等級別保険料早見表 (数式コピー)'!B8=""),"",IF(等級別保険料早見表!B8&lt;&gt;'等級別保険料早見表 (数式コピー)'!B8,"!!!",""))</f>
        <v/>
      </c>
      <c r="C8" s="180" t="str">
        <f>IF(AND(等級別保険料早見表!C8="",'等級別保険料早見表 (数式コピー)'!C8=""),"",IF(等級別保険料早見表!C8&lt;&gt;'等級別保険料早見表 (数式コピー)'!C8,"!!!",""))</f>
        <v/>
      </c>
      <c r="D8" s="168" t="str">
        <f>IF(AND(等級別保険料早見表!D8="",'等級別保険料早見表 (数式コピー)'!D8=""),"",IF(等級別保険料早見表!D8&lt;&gt;'等級別保険料早見表 (数式コピー)'!D8,"!!!",""))</f>
        <v/>
      </c>
      <c r="E8" s="168" t="str">
        <f>IF(AND(等級別保険料早見表!E8="",'等級別保険料早見表 (数式コピー)'!E8=""),"",IF(等級別保険料早見表!E8&lt;&gt;'等級別保険料早見表 (数式コピー)'!E8,"!!!",""))</f>
        <v/>
      </c>
      <c r="F8" s="168" t="str">
        <f>IF(AND(等級別保険料早見表!F8="",'等級別保険料早見表 (数式コピー)'!F8=""),"",IF(等級別保険料早見表!F8&lt;&gt;'等級別保険料早見表 (数式コピー)'!F8,"!!!",""))</f>
        <v/>
      </c>
      <c r="G8" s="167" t="str">
        <f>IF(AND(等級別保険料早見表!G8="",'等級別保険料早見表 (数式コピー)'!G8=""),"",IF(等級別保険料早見表!G8&lt;&gt;'等級別保険料早見表 (数式コピー)'!G8,"!!!",""))</f>
        <v/>
      </c>
      <c r="H8" s="168" t="str">
        <f>IF(AND(等級別保険料早見表!H8="",'等級別保険料早見表 (数式コピー)'!H8=""),"",IF(等級別保険料早見表!H8&lt;&gt;'等級別保険料早見表 (数式コピー)'!H8,"!!!",""))</f>
        <v/>
      </c>
      <c r="I8" s="169" t="str">
        <f>IF(AND(等級別保険料早見表!I8="",'等級別保険料早見表 (数式コピー)'!I8=""),"",IF(等級別保険料早見表!I8&lt;&gt;'等級別保険料早見表 (数式コピー)'!I8,"!!!",""))</f>
        <v/>
      </c>
      <c r="J8" s="167" t="str">
        <f>IF(AND(等級別保険料早見表!J8="",'等級別保険料早見表 (数式コピー)'!J8=""),"",IF(等級別保険料早見表!J8&lt;&gt;'等級別保険料早見表 (数式コピー)'!J8,"!!!",""))</f>
        <v/>
      </c>
      <c r="K8" s="168" t="str">
        <f>IF(AND(等級別保険料早見表!K8="",'等級別保険料早見表 (数式コピー)'!K8=""),"",IF(等級別保険料早見表!K8&lt;&gt;'等級別保険料早見表 (数式コピー)'!K8,"!!!",""))</f>
        <v/>
      </c>
      <c r="L8" s="168" t="str">
        <f>IF(AND(等級別保険料早見表!L8="",'等級別保険料早見表 (数式コピー)'!L8=""),"",IF(等級別保険料早見表!L8&lt;&gt;'等級別保険料早見表 (数式コピー)'!L8,"!!!",""))</f>
        <v/>
      </c>
      <c r="M8" s="167" t="str">
        <f>IF(AND(等級別保険料早見表!M8="",'等級別保険料早見表 (数式コピー)'!M8=""),"",IF(等級別保険料早見表!M8&lt;&gt;'等級別保険料早見表 (数式コピー)'!M8,"!!!",""))</f>
        <v/>
      </c>
      <c r="N8" s="168" t="str">
        <f>IF(AND(等級別保険料早見表!N8="",'等級別保険料早見表 (数式コピー)'!N8=""),"",IF(等級別保険料早見表!N8&lt;&gt;'等級別保険料早見表 (数式コピー)'!N8,"!!!",""))</f>
        <v/>
      </c>
      <c r="O8" s="169" t="str">
        <f>IF(AND(等級別保険料早見表!O8="",'等級別保険料早見表 (数式コピー)'!O8=""),"",IF(等級別保険料早見表!O8&lt;&gt;'等級別保険料早見表 (数式コピー)'!O8,"!!!",""))</f>
        <v/>
      </c>
      <c r="P8" s="167" t="str">
        <f>IF(AND(等級別保険料早見表!P8="",'等級別保険料早見表 (数式コピー)'!P8=""),"",IF(等級別保険料早見表!P8&lt;&gt;'等級別保険料早見表 (数式コピー)'!P8,"!!!",""))</f>
        <v/>
      </c>
      <c r="Q8" s="168" t="str">
        <f>IF(AND(等級別保険料早見表!Q8="",'等級別保険料早見表 (数式コピー)'!Q8=""),"",IF(等級別保険料早見表!Q8&lt;&gt;'等級別保険料早見表 (数式コピー)'!Q8,"!!!",""))</f>
        <v/>
      </c>
      <c r="R8" s="169" t="str">
        <f>IF(AND(等級別保険料早見表!R8="",'等級別保険料早見表 (数式コピー)'!R8=""),"",IF(等級別保険料早見表!R8&lt;&gt;'等級別保険料早見表 (数式コピー)'!R8,"!!!",""))</f>
        <v/>
      </c>
      <c r="S8" s="167" t="str">
        <f>IF(AND(等級別保険料早見表!S8="",'等級別保険料早見表 (数式コピー)'!S8=""),"",IF(等級別保険料早見表!S8&lt;&gt;'等級別保険料早見表 (数式コピー)'!S8,"!!!",""))</f>
        <v/>
      </c>
      <c r="T8" s="168" t="str">
        <f>IF(AND(等級別保険料早見表!T8="",'等級別保険料早見表 (数式コピー)'!T8=""),"",IF(等級別保険料早見表!T8&lt;&gt;'等級別保険料早見表 (数式コピー)'!T8,"!!!",""))</f>
        <v/>
      </c>
      <c r="U8" s="169" t="str">
        <f>IF(AND(等級別保険料早見表!U8="",'等級別保険料早見表 (数式コピー)'!U8=""),"",IF(等級別保険料早見表!U8&lt;&gt;'等級別保険料早見表 (数式コピー)'!U8,"!!!",""))</f>
        <v/>
      </c>
      <c r="V8" s="43"/>
      <c r="W8" s="44"/>
    </row>
    <row r="9" spans="1:24" ht="30.75" customHeight="1" thickBot="1" x14ac:dyDescent="0.25">
      <c r="A9" s="84" t="str">
        <f>IF(AND(等級別保険料早見表!A9="",'等級別保険料早見表 (数式コピー)'!A9=""),"",IF(等級別保険料早見表!A9&lt;&gt;'等級別保険料早見表 (数式コピー)'!A9,"!!!",""))</f>
        <v/>
      </c>
      <c r="B9" s="85" t="str">
        <f>IF(AND(等級別保険料早見表!B9="",'等級別保険料早見表 (数式コピー)'!B9=""),"",IF(等級別保険料早見表!B9&lt;&gt;'等級別保険料早見表 (数式コピー)'!B9,"!!!",""))</f>
        <v/>
      </c>
      <c r="C9" s="86" t="str">
        <f>IF(AND(等級別保険料早見表!C9="",'等級別保険料早見表 (数式コピー)'!C9=""),"",IF(等級別保険料早見表!C9&lt;&gt;'等級別保険料早見表 (数式コピー)'!C9,"!!!",""))</f>
        <v/>
      </c>
      <c r="D9" s="181" t="str">
        <f>IF(AND(等級別保険料早見表!D9="",'等級別保険料早見表 (数式コピー)'!D9=""),"",IF(等級別保険料早見表!D9&lt;&gt;'等級別保険料早見表 (数式コピー)'!D9,"!!!",""))</f>
        <v/>
      </c>
      <c r="E9" s="182" t="str">
        <f>IF(AND(等級別保険料早見表!E9="",'等級別保険料早見表 (数式コピー)'!E9=""),"",IF(等級別保険料早見表!E9&lt;&gt;'等級別保険料早見表 (数式コピー)'!E9,"!!!",""))</f>
        <v/>
      </c>
      <c r="F9" s="182" t="str">
        <f>IF(AND(等級別保険料早見表!F9="",'等級別保険料早見表 (数式コピー)'!F9=""),"",IF(等級別保険料早見表!F9&lt;&gt;'等級別保険料早見表 (数式コピー)'!F9,"!!!",""))</f>
        <v/>
      </c>
      <c r="G9" s="82" t="str">
        <f>IF(AND(等級別保険料早見表!G9="",'等級別保険料早見表 (数式コピー)'!G9=""),"",IF(等級別保険料早見表!G9&lt;&gt;'等級別保険料早見表 (数式コピー)'!G9,"!!!",""))</f>
        <v/>
      </c>
      <c r="H9" s="86" t="str">
        <f>IF(AND(等級別保険料早見表!H9="",'等級別保険料早見表 (数式コピー)'!H9=""),"",IF(等級別保険料早見表!H9&lt;&gt;'等級別保険料早見表 (数式コピー)'!H9,"!!!",""))</f>
        <v/>
      </c>
      <c r="I9" s="90" t="str">
        <f>IF(AND(等級別保険料早見表!I9="",'等級別保険料早見表 (数式コピー)'!I9=""),"",IF(等級別保険料早見表!I9&lt;&gt;'等級別保険料早見表 (数式コピー)'!I9,"!!!",""))</f>
        <v/>
      </c>
      <c r="J9" s="89" t="str">
        <f>IF(AND(等級別保険料早見表!J9="",'等級別保険料早見表 (数式コピー)'!J9=""),"",IF(等級別保険料早見表!J9&lt;&gt;'等級別保険料早見表 (数式コピー)'!J9,"!!!",""))</f>
        <v/>
      </c>
      <c r="K9" s="86" t="str">
        <f>IF(AND(等級別保険料早見表!K9="",'等級別保険料早見表 (数式コピー)'!K9=""),"",IF(等級別保険料早見表!K9&lt;&gt;'等級別保険料早見表 (数式コピー)'!K9,"!!!",""))</f>
        <v/>
      </c>
      <c r="L9" s="90" t="str">
        <f>IF(AND(等級別保険料早見表!L9="",'等級別保険料早見表 (数式コピー)'!L9=""),"",IF(等級別保険料早見表!L9&lt;&gt;'等級別保険料早見表 (数式コピー)'!L9,"!!!",""))</f>
        <v/>
      </c>
      <c r="M9" s="89" t="str">
        <f>IF(AND(等級別保険料早見表!M9="",'等級別保険料早見表 (数式コピー)'!M9=""),"",IF(等級別保険料早見表!M9&lt;&gt;'等級別保険料早見表 (数式コピー)'!M9,"!!!",""))</f>
        <v/>
      </c>
      <c r="N9" s="86" t="str">
        <f>IF(AND(等級別保険料早見表!N9="",'等級別保険料早見表 (数式コピー)'!N9=""),"",IF(等級別保険料早見表!N9&lt;&gt;'等級別保険料早見表 (数式コピー)'!N9,"!!!",""))</f>
        <v/>
      </c>
      <c r="O9" s="90" t="str">
        <f>IF(AND(等級別保険料早見表!O9="",'等級別保険料早見表 (数式コピー)'!O9=""),"",IF(等級別保険料早見表!O9&lt;&gt;'等級別保険料早見表 (数式コピー)'!O9,"!!!",""))</f>
        <v/>
      </c>
      <c r="P9" s="146" t="str">
        <f>IF(AND(等級別保険料早見表!P9="",'等級別保険料早見表 (数式コピー)'!P9=""),"",IF(等級別保険料早見表!P9&lt;&gt;'等級別保険料早見表 (数式コピー)'!P9,"!!!",""))</f>
        <v/>
      </c>
      <c r="Q9" s="145" t="str">
        <f>IF(AND(等級別保険料早見表!Q9="",'等級別保険料早見表 (数式コピー)'!Q9=""),"",IF(等級別保険料早見表!Q9&lt;&gt;'等級別保険料早見表 (数式コピー)'!Q9,"!!!",""))</f>
        <v/>
      </c>
      <c r="R9" s="86" t="str">
        <f>IF(AND(等級別保険料早見表!R9="",'等級別保険料早見表 (数式コピー)'!R9=""),"",IF(等級別保険料早見表!R9&lt;&gt;'等級別保険料早見表 (数式コピー)'!R9,"!!!",""))</f>
        <v/>
      </c>
      <c r="S9" s="89" t="str">
        <f>IF(AND(等級別保険料早見表!S9="",'等級別保険料早見表 (数式コピー)'!S9=""),"",IF(等級別保険料早見表!S9&lt;&gt;'等級別保険料早見表 (数式コピー)'!S9,"!!!",""))</f>
        <v/>
      </c>
      <c r="T9" s="86" t="str">
        <f>IF(AND(等級別保険料早見表!T9="",'等級別保険料早見表 (数式コピー)'!T9=""),"",IF(等級別保険料早見表!T9&lt;&gt;'等級別保険料早見表 (数式コピー)'!T9,"!!!",""))</f>
        <v/>
      </c>
      <c r="U9" s="90" t="str">
        <f>IF(AND(等級別保険料早見表!U9="",'等級別保険料早見表 (数式コピー)'!U9=""),"",IF(等級別保険料早見表!U9&lt;&gt;'等級別保険料早見表 (数式コピー)'!U9,"!!!",""))</f>
        <v/>
      </c>
      <c r="V9" s="45"/>
      <c r="W9" s="46"/>
    </row>
    <row r="10" spans="1:24" s="51" customFormat="1" ht="19.399999999999999" customHeight="1" x14ac:dyDescent="0.2">
      <c r="A10" s="94" t="str">
        <f>IF(AND(等級別保険料早見表!A10="",'等級別保険料早見表 (数式コピー)'!A10=""),"",IF(等級別保険料早見表!A10&lt;&gt;'等級別保険料早見表 (数式コピー)'!A10,"!!!",""))</f>
        <v/>
      </c>
      <c r="B10" s="95" t="str">
        <f>IF(AND(等級別保険料早見表!B10="",'等級別保険料早見表 (数式コピー)'!B10=""),"",IF(等級別保険料早見表!B10&lt;&gt;'等級別保険料早見表 (数式コピー)'!B10,"!!!",""))</f>
        <v/>
      </c>
      <c r="C10" s="96" t="str">
        <f>IF(AND(等級別保険料早見表!C10="",'等級別保険料早見表 (数式コピー)'!C10=""),"",IF(等級別保険料早見表!C10&lt;&gt;'等級別保険料早見表 (数式コピー)'!C10,"!!!",""))</f>
        <v/>
      </c>
      <c r="D10" s="183" t="str">
        <f>IF(AND(等級別保険料早見表!D10="",'等級別保険料早見表 (数式コピー)'!D10=""),"",IF(等級別保険料早見表!D10&lt;&gt;'等級別保険料早見表 (数式コピー)'!D10,"!!!",""))</f>
        <v/>
      </c>
      <c r="E10" s="98" t="str">
        <f>IF(AND(等級別保険料早見表!E10="",'等級別保険料早見表 (数式コピー)'!E10=""),"",IF(等級別保険料早見表!E10&lt;&gt;'等級別保険料早見表 (数式コピー)'!E10,"!!!",""))</f>
        <v/>
      </c>
      <c r="F10" s="99" t="str">
        <f>IF(AND(等級別保険料早見表!F10="",'等級別保険料早見表 (数式コピー)'!F10=""),"",IF(等級別保険料早見表!F10&lt;&gt;'等級別保険料早見表 (数式コピー)'!F10,"!!!",""))</f>
        <v/>
      </c>
      <c r="G10" s="100" t="str">
        <f>IF(AND(等級別保険料早見表!G10="",'等級別保険料早見表 (数式コピー)'!G10=""),"",IF(等級別保険料早見表!G10&lt;&gt;'等級別保険料早見表 (数式コピー)'!G10,"!!!",""))</f>
        <v/>
      </c>
      <c r="H10" s="101" t="str">
        <f>IF(AND(等級別保険料早見表!H10="",'等級別保険料早見表 (数式コピー)'!H10=""),"",IF(等級別保険料早見表!H10&lt;&gt;'等級別保険料早見表 (数式コピー)'!H10,"!!!",""))</f>
        <v/>
      </c>
      <c r="I10" s="102" t="str">
        <f>IF(AND(等級別保険料早見表!I10="",'等級別保険料早見表 (数式コピー)'!I10=""),"",IF(等級別保険料早見表!I10&lt;&gt;'等級別保険料早見表 (数式コピー)'!I10,"!!!",""))</f>
        <v/>
      </c>
      <c r="J10" s="100" t="str">
        <f>IF(AND(等級別保険料早見表!J10="",'等級別保険料早見表 (数式コピー)'!J10=""),"",IF(等級別保険料早見表!J10&lt;&gt;'等級別保険料早見表 (数式コピー)'!J10,"!!!",""))</f>
        <v/>
      </c>
      <c r="K10" s="103" t="str">
        <f>IF(AND(等級別保険料早見表!K10="",'等級別保険料早見表 (数式コピー)'!K10=""),"",IF(等級別保険料早見表!K10&lt;&gt;'等級別保険料早見表 (数式コピー)'!K10,"!!!",""))</f>
        <v/>
      </c>
      <c r="L10" s="102" t="str">
        <f>IF(AND(等級別保険料早見表!L10="",'等級別保険料早見表 (数式コピー)'!L10=""),"",IF(等級別保険料早見表!L10&lt;&gt;'等級別保険料早見表 (数式コピー)'!L10,"!!!",""))</f>
        <v/>
      </c>
      <c r="M10" s="100" t="str">
        <f>IF(AND(等級別保険料早見表!M10="",'等級別保険料早見表 (数式コピー)'!M10=""),"",IF(等級別保険料早見表!M10&lt;&gt;'等級別保険料早見表 (数式コピー)'!M10,"!!!",""))</f>
        <v/>
      </c>
      <c r="N10" s="103" t="str">
        <f>IF(AND(等級別保険料早見表!N10="",'等級別保険料早見表 (数式コピー)'!N10=""),"",IF(等級別保険料早見表!N10&lt;&gt;'等級別保険料早見表 (数式コピー)'!N10,"!!!",""))</f>
        <v/>
      </c>
      <c r="O10" s="102" t="str">
        <f>IF(AND(等級別保険料早見表!O10="",'等級別保険料早見表 (数式コピー)'!O10=""),"",IF(等級別保険料早見表!O10&lt;&gt;'等級別保険料早見表 (数式コピー)'!O10,"!!!",""))</f>
        <v/>
      </c>
      <c r="P10" s="100" t="str">
        <f>IF(AND(等級別保険料早見表!P10="",'等級別保険料早見表 (数式コピー)'!P10=""),"",IF(等級別保険料早見表!P10&lt;&gt;'等級別保険料早見表 (数式コピー)'!P10,"!!!",""))</f>
        <v/>
      </c>
      <c r="Q10" s="103" t="str">
        <f>IF(AND(等級別保険料早見表!Q10="",'等級別保険料早見表 (数式コピー)'!Q10=""),"",IF(等級別保険料早見表!Q10&lt;&gt;'等級別保険料早見表 (数式コピー)'!Q10,"!!!",""))</f>
        <v/>
      </c>
      <c r="R10" s="101" t="str">
        <f>IF(AND(等級別保険料早見表!R10="",'等級別保険料早見表 (数式コピー)'!R10=""),"",IF(等級別保険料早見表!R10&lt;&gt;'等級別保険料早見表 (数式コピー)'!R10,"!!!",""))</f>
        <v/>
      </c>
      <c r="S10" s="141" t="str">
        <f>IF(AND(等級別保険料早見表!S10="",'等級別保険料早見表 (数式コピー)'!S10=""),"",IF(等級別保険料早見表!S10&lt;&gt;'等級別保険料早見表 (数式コピー)'!S10,"!!!",""))</f>
        <v/>
      </c>
      <c r="T10" s="96" t="str">
        <f>IF(AND(等級別保険料早見表!T10="",'等級別保険料早見表 (数式コピー)'!T10=""),"",IF(等級別保険料早見表!T10&lt;&gt;'等級別保険料早見表 (数式コピー)'!T10,"!!!",""))</f>
        <v/>
      </c>
      <c r="U10" s="104" t="str">
        <f>IF(AND(等級別保険料早見表!U10="",'等級別保険料早見表 (数式コピー)'!U10=""),"",IF(等級別保険料早見表!U10&lt;&gt;'等級別保険料早見表 (数式コピー)'!U10,"!!!",""))</f>
        <v/>
      </c>
      <c r="V10" s="47"/>
      <c r="W10" s="49"/>
      <c r="X10" s="50"/>
    </row>
    <row r="11" spans="1:24" s="51" customFormat="1" ht="19.399999999999999" customHeight="1" x14ac:dyDescent="0.2">
      <c r="A11" s="94" t="str">
        <f>IF(AND(等級別保険料早見表!A11="",'等級別保険料早見表 (数式コピー)'!A11=""),"",IF(等級別保険料早見表!A11&lt;&gt;'等級別保険料早見表 (数式コピー)'!A11,"!!!",""))</f>
        <v/>
      </c>
      <c r="B11" s="95" t="str">
        <f>IF(AND(等級別保険料早見表!B11="",'等級別保険料早見表 (数式コピー)'!B11=""),"",IF(等級別保険料早見表!B11&lt;&gt;'等級別保険料早見表 (数式コピー)'!B11,"!!!",""))</f>
        <v/>
      </c>
      <c r="C11" s="96" t="str">
        <f>IF(AND(等級別保険料早見表!C11="",'等級別保険料早見表 (数式コピー)'!C11=""),"",IF(等級別保険料早見表!C11&lt;&gt;'等級別保険料早見表 (数式コピー)'!C11,"!!!",""))</f>
        <v/>
      </c>
      <c r="D11" s="105" t="str">
        <f>IF(AND(等級別保険料早見表!D11="",'等級別保険料早見表 (数式コピー)'!D11=""),"",IF(等級別保険料早見表!D11&lt;&gt;'等級別保険料早見表 (数式コピー)'!D11,"!!!",""))</f>
        <v/>
      </c>
      <c r="E11" s="106" t="str">
        <f>IF(AND(等級別保険料早見表!E11="",'等級別保険料早見表 (数式コピー)'!E11=""),"",IF(等級別保険料早見表!E11&lt;&gt;'等級別保険料早見表 (数式コピー)'!E11,"!!!",""))</f>
        <v/>
      </c>
      <c r="F11" s="107" t="str">
        <f>IF(AND(等級別保険料早見表!F11="",'等級別保険料早見表 (数式コピー)'!F11=""),"",IF(等級別保険料早見表!F11&lt;&gt;'等級別保険料早見表 (数式コピー)'!F11,"!!!",""))</f>
        <v/>
      </c>
      <c r="G11" s="100" t="str">
        <f>IF(AND(等級別保険料早見表!G11="",'等級別保険料早見表 (数式コピー)'!G11=""),"",IF(等級別保険料早見表!G11&lt;&gt;'等級別保険料早見表 (数式コピー)'!G11,"!!!",""))</f>
        <v/>
      </c>
      <c r="H11" s="101" t="str">
        <f>IF(AND(等級別保険料早見表!H11="",'等級別保険料早見表 (数式コピー)'!H11=""),"",IF(等級別保険料早見表!H11&lt;&gt;'等級別保険料早見表 (数式コピー)'!H11,"!!!",""))</f>
        <v/>
      </c>
      <c r="I11" s="102" t="str">
        <f>IF(AND(等級別保険料早見表!I11="",'等級別保険料早見表 (数式コピー)'!I11=""),"",IF(等級別保険料早見表!I11&lt;&gt;'等級別保険料早見表 (数式コピー)'!I11,"!!!",""))</f>
        <v/>
      </c>
      <c r="J11" s="100" t="str">
        <f>IF(AND(等級別保険料早見表!J11="",'等級別保険料早見表 (数式コピー)'!J11=""),"",IF(等級別保険料早見表!J11&lt;&gt;'等級別保険料早見表 (数式コピー)'!J11,"!!!",""))</f>
        <v/>
      </c>
      <c r="K11" s="103" t="str">
        <f>IF(AND(等級別保険料早見表!K11="",'等級別保険料早見表 (数式コピー)'!K11=""),"",IF(等級別保険料早見表!K11&lt;&gt;'等級別保険料早見表 (数式コピー)'!K11,"!!!",""))</f>
        <v/>
      </c>
      <c r="L11" s="102" t="str">
        <f>IF(AND(等級別保険料早見表!L11="",'等級別保険料早見表 (数式コピー)'!L11=""),"",IF(等級別保険料早見表!L11&lt;&gt;'等級別保険料早見表 (数式コピー)'!L11,"!!!",""))</f>
        <v/>
      </c>
      <c r="M11" s="100" t="str">
        <f>IF(AND(等級別保険料早見表!M11="",'等級別保険料早見表 (数式コピー)'!M11=""),"",IF(等級別保険料早見表!M11&lt;&gt;'等級別保険料早見表 (数式コピー)'!M11,"!!!",""))</f>
        <v/>
      </c>
      <c r="N11" s="103" t="str">
        <f>IF(AND(等級別保険料早見表!N11="",'等級別保険料早見表 (数式コピー)'!N11=""),"",IF(等級別保険料早見表!N11&lt;&gt;'等級別保険料早見表 (数式コピー)'!N11,"!!!",""))</f>
        <v/>
      </c>
      <c r="O11" s="102" t="str">
        <f>IF(AND(等級別保険料早見表!O11="",'等級別保険料早見表 (数式コピー)'!O11=""),"",IF(等級別保険料早見表!O11&lt;&gt;'等級別保険料早見表 (数式コピー)'!O11,"!!!",""))</f>
        <v/>
      </c>
      <c r="P11" s="100" t="str">
        <f>IF(AND(等級別保険料早見表!P11="",'等級別保険料早見表 (数式コピー)'!P11=""),"",IF(等級別保険料早見表!P11&lt;&gt;'等級別保険料早見表 (数式コピー)'!P11,"!!!",""))</f>
        <v/>
      </c>
      <c r="Q11" s="103" t="str">
        <f>IF(AND(等級別保険料早見表!Q11="",'等級別保険料早見表 (数式コピー)'!Q11=""),"",IF(等級別保険料早見表!Q11&lt;&gt;'等級別保険料早見表 (数式コピー)'!Q11,"!!!",""))</f>
        <v/>
      </c>
      <c r="R11" s="101" t="str">
        <f>IF(AND(等級別保険料早見表!R11="",'等級別保険料早見表 (数式コピー)'!R11=""),"",IF(等級別保険料早見表!R11&lt;&gt;'等級別保険料早見表 (数式コピー)'!R11,"!!!",""))</f>
        <v/>
      </c>
      <c r="S11" s="141" t="str">
        <f>IF(AND(等級別保険料早見表!S11="",'等級別保険料早見表 (数式コピー)'!S11=""),"",IF(等級別保険料早見表!S11&lt;&gt;'等級別保険料早見表 (数式コピー)'!S11,"!!!",""))</f>
        <v/>
      </c>
      <c r="T11" s="96" t="str">
        <f>IF(AND(等級別保険料早見表!T11="",'等級別保険料早見表 (数式コピー)'!T11=""),"",IF(等級別保険料早見表!T11&lt;&gt;'等級別保険料早見表 (数式コピー)'!T11,"!!!",""))</f>
        <v/>
      </c>
      <c r="U11" s="104" t="str">
        <f>IF(AND(等級別保険料早見表!U11="",'等級別保険料早見表 (数式コピー)'!U11=""),"",IF(等級別保険料早見表!U11&lt;&gt;'等級別保険料早見表 (数式コピー)'!U11,"!!!",""))</f>
        <v/>
      </c>
      <c r="V11" s="47"/>
      <c r="W11" s="52"/>
      <c r="X11" s="50"/>
    </row>
    <row r="12" spans="1:24" s="51" customFormat="1" ht="19.399999999999999" customHeight="1" x14ac:dyDescent="0.2">
      <c r="A12" s="94" t="str">
        <f>IF(AND(等級別保険料早見表!A12="",'等級別保険料早見表 (数式コピー)'!A12=""),"",IF(等級別保険料早見表!A12&lt;&gt;'等級別保険料早見表 (数式コピー)'!A12,"!!!",""))</f>
        <v/>
      </c>
      <c r="B12" s="95" t="str">
        <f>IF(AND(等級別保険料早見表!B12="",'等級別保険料早見表 (数式コピー)'!B12=""),"",IF(等級別保険料早見表!B12&lt;&gt;'等級別保険料早見表 (数式コピー)'!B12,"!!!",""))</f>
        <v/>
      </c>
      <c r="C12" s="96" t="str">
        <f>IF(AND(等級別保険料早見表!C12="",'等級別保険料早見表 (数式コピー)'!C12=""),"",IF(等級別保険料早見表!C12&lt;&gt;'等級別保険料早見表 (数式コピー)'!C12,"!!!",""))</f>
        <v/>
      </c>
      <c r="D12" s="105" t="str">
        <f>IF(AND(等級別保険料早見表!D12="",'等級別保険料早見表 (数式コピー)'!D12=""),"",IF(等級別保険料早見表!D12&lt;&gt;'等級別保険料早見表 (数式コピー)'!D12,"!!!",""))</f>
        <v/>
      </c>
      <c r="E12" s="106" t="str">
        <f>IF(AND(等級別保険料早見表!E12="",'等級別保険料早見表 (数式コピー)'!E12=""),"",IF(等級別保険料早見表!E12&lt;&gt;'等級別保険料早見表 (数式コピー)'!E12,"!!!",""))</f>
        <v/>
      </c>
      <c r="F12" s="107" t="str">
        <f>IF(AND(等級別保険料早見表!F12="",'等級別保険料早見表 (数式コピー)'!F12=""),"",IF(等級別保険料早見表!F12&lt;&gt;'等級別保険料早見表 (数式コピー)'!F12,"!!!",""))</f>
        <v/>
      </c>
      <c r="G12" s="100" t="str">
        <f>IF(AND(等級別保険料早見表!G12="",'等級別保険料早見表 (数式コピー)'!G12=""),"",IF(等級別保険料早見表!G12&lt;&gt;'等級別保険料早見表 (数式コピー)'!G12,"!!!",""))</f>
        <v/>
      </c>
      <c r="H12" s="101" t="str">
        <f>IF(AND(等級別保険料早見表!H12="",'等級別保険料早見表 (数式コピー)'!H12=""),"",IF(等級別保険料早見表!H12&lt;&gt;'等級別保険料早見表 (数式コピー)'!H12,"!!!",""))</f>
        <v/>
      </c>
      <c r="I12" s="102" t="str">
        <f>IF(AND(等級別保険料早見表!I12="",'等級別保険料早見表 (数式コピー)'!I12=""),"",IF(等級別保険料早見表!I12&lt;&gt;'等級別保険料早見表 (数式コピー)'!I12,"!!!",""))</f>
        <v/>
      </c>
      <c r="J12" s="100" t="str">
        <f>IF(AND(等級別保険料早見表!J12="",'等級別保険料早見表 (数式コピー)'!J12=""),"",IF(等級別保険料早見表!J12&lt;&gt;'等級別保険料早見表 (数式コピー)'!J12,"!!!",""))</f>
        <v/>
      </c>
      <c r="K12" s="103" t="str">
        <f>IF(AND(等級別保険料早見表!K12="",'等級別保険料早見表 (数式コピー)'!K12=""),"",IF(等級別保険料早見表!K12&lt;&gt;'等級別保険料早見表 (数式コピー)'!K12,"!!!",""))</f>
        <v/>
      </c>
      <c r="L12" s="102" t="str">
        <f>IF(AND(等級別保険料早見表!L12="",'等級別保険料早見表 (数式コピー)'!L12=""),"",IF(等級別保険料早見表!L12&lt;&gt;'等級別保険料早見表 (数式コピー)'!L12,"!!!",""))</f>
        <v/>
      </c>
      <c r="M12" s="100" t="str">
        <f>IF(AND(等級別保険料早見表!M12="",'等級別保険料早見表 (数式コピー)'!M12=""),"",IF(等級別保険料早見表!M12&lt;&gt;'等級別保険料早見表 (数式コピー)'!M12,"!!!",""))</f>
        <v/>
      </c>
      <c r="N12" s="103" t="str">
        <f>IF(AND(等級別保険料早見表!N12="",'等級別保険料早見表 (数式コピー)'!N12=""),"",IF(等級別保険料早見表!N12&lt;&gt;'等級別保険料早見表 (数式コピー)'!N12,"!!!",""))</f>
        <v/>
      </c>
      <c r="O12" s="102" t="str">
        <f>IF(AND(等級別保険料早見表!O12="",'等級別保険料早見表 (数式コピー)'!O12=""),"",IF(等級別保険料早見表!O12&lt;&gt;'等級別保険料早見表 (数式コピー)'!O12,"!!!",""))</f>
        <v/>
      </c>
      <c r="P12" s="100" t="str">
        <f>IF(AND(等級別保険料早見表!P12="",'等級別保険料早見表 (数式コピー)'!P12=""),"",IF(等級別保険料早見表!P12&lt;&gt;'等級別保険料早見表 (数式コピー)'!P12,"!!!",""))</f>
        <v/>
      </c>
      <c r="Q12" s="103" t="str">
        <f>IF(AND(等級別保険料早見表!Q12="",'等級別保険料早見表 (数式コピー)'!Q12=""),"",IF(等級別保険料早見表!Q12&lt;&gt;'等級別保険料早見表 (数式コピー)'!Q12,"!!!",""))</f>
        <v/>
      </c>
      <c r="R12" s="101" t="str">
        <f>IF(AND(等級別保険料早見表!R12="",'等級別保険料早見表 (数式コピー)'!R12=""),"",IF(等級別保険料早見表!R12&lt;&gt;'等級別保険料早見表 (数式コピー)'!R12,"!!!",""))</f>
        <v/>
      </c>
      <c r="S12" s="141" t="str">
        <f>IF(AND(等級別保険料早見表!S12="",'等級別保険料早見表 (数式コピー)'!S12=""),"",IF(等級別保険料早見表!S12&lt;&gt;'等級別保険料早見表 (数式コピー)'!S12,"!!!",""))</f>
        <v/>
      </c>
      <c r="T12" s="96" t="str">
        <f>IF(AND(等級別保険料早見表!T12="",'等級別保険料早見表 (数式コピー)'!T12=""),"",IF(等級別保険料早見表!T12&lt;&gt;'等級別保険料早見表 (数式コピー)'!T12,"!!!",""))</f>
        <v/>
      </c>
      <c r="U12" s="104" t="str">
        <f>IF(AND(等級別保険料早見表!U12="",'等級別保険料早見表 (数式コピー)'!U12=""),"",IF(等級別保険料早見表!U12&lt;&gt;'等級別保険料早見表 (数式コピー)'!U12,"!!!",""))</f>
        <v/>
      </c>
      <c r="V12" s="47"/>
      <c r="W12" s="52"/>
      <c r="X12" s="50"/>
    </row>
    <row r="13" spans="1:24" s="51" customFormat="1" ht="19.399999999999999" customHeight="1" x14ac:dyDescent="0.2">
      <c r="A13" s="94" t="str">
        <f>IF(AND(等級別保険料早見表!A13="",'等級別保険料早見表 (数式コピー)'!A13=""),"",IF(等級別保険料早見表!A13&lt;&gt;'等級別保険料早見表 (数式コピー)'!A13,"!!!",""))</f>
        <v/>
      </c>
      <c r="B13" s="95" t="str">
        <f>IF(AND(等級別保険料早見表!B13="",'等級別保険料早見表 (数式コピー)'!B13=""),"",IF(等級別保険料早見表!B13&lt;&gt;'等級別保険料早見表 (数式コピー)'!B13,"!!!",""))</f>
        <v/>
      </c>
      <c r="C13" s="96" t="str">
        <f>IF(AND(等級別保険料早見表!C13="",'等級別保険料早見表 (数式コピー)'!C13=""),"",IF(等級別保険料早見表!C13&lt;&gt;'等級別保険料早見表 (数式コピー)'!C13,"!!!",""))</f>
        <v/>
      </c>
      <c r="D13" s="108" t="str">
        <f>IF(AND(等級別保険料早見表!D13="",'等級別保険料早見表 (数式コピー)'!D13=""),"",IF(等級別保険料早見表!D13&lt;&gt;'等級別保険料早見表 (数式コピー)'!D13,"!!!",""))</f>
        <v/>
      </c>
      <c r="E13" s="98" t="str">
        <f>IF(AND(等級別保険料早見表!E13="",'等級別保険料早見表 (数式コピー)'!E13=""),"",IF(等級別保険料早見表!E13&lt;&gt;'等級別保険料早見表 (数式コピー)'!E13,"!!!",""))</f>
        <v/>
      </c>
      <c r="F13" s="99" t="str">
        <f>IF(AND(等級別保険料早見表!F13="",'等級別保険料早見表 (数式コピー)'!F13=""),"",IF(等級別保険料早見表!F13&lt;&gt;'等級別保険料早見表 (数式コピー)'!F13,"!!!",""))</f>
        <v/>
      </c>
      <c r="G13" s="100" t="str">
        <f>IF(AND(等級別保険料早見表!G13="",'等級別保険料早見表 (数式コピー)'!G13=""),"",IF(等級別保険料早見表!G13&lt;&gt;'等級別保険料早見表 (数式コピー)'!G13,"!!!",""))</f>
        <v/>
      </c>
      <c r="H13" s="101" t="str">
        <f>IF(AND(等級別保険料早見表!H13="",'等級別保険料早見表 (数式コピー)'!H13=""),"",IF(等級別保険料早見表!H13&lt;&gt;'等級別保険料早見表 (数式コピー)'!H13,"!!!",""))</f>
        <v/>
      </c>
      <c r="I13" s="102" t="str">
        <f>IF(AND(等級別保険料早見表!I13="",'等級別保険料早見表 (数式コピー)'!I13=""),"",IF(等級別保険料早見表!I13&lt;&gt;'等級別保険料早見表 (数式コピー)'!I13,"!!!",""))</f>
        <v/>
      </c>
      <c r="J13" s="100" t="str">
        <f>IF(AND(等級別保険料早見表!J13="",'等級別保険料早見表 (数式コピー)'!J13=""),"",IF(等級別保険料早見表!J13&lt;&gt;'等級別保険料早見表 (数式コピー)'!J13,"!!!",""))</f>
        <v/>
      </c>
      <c r="K13" s="103" t="str">
        <f>IF(AND(等級別保険料早見表!K13="",'等級別保険料早見表 (数式コピー)'!K13=""),"",IF(等級別保険料早見表!K13&lt;&gt;'等級別保険料早見表 (数式コピー)'!K13,"!!!",""))</f>
        <v/>
      </c>
      <c r="L13" s="102" t="str">
        <f>IF(AND(等級別保険料早見表!L13="",'等級別保険料早見表 (数式コピー)'!L13=""),"",IF(等級別保険料早見表!L13&lt;&gt;'等級別保険料早見表 (数式コピー)'!L13,"!!!",""))</f>
        <v/>
      </c>
      <c r="M13" s="100" t="str">
        <f>IF(AND(等級別保険料早見表!M13="",'等級別保険料早見表 (数式コピー)'!M13=""),"",IF(等級別保険料早見表!M13&lt;&gt;'等級別保険料早見表 (数式コピー)'!M13,"!!!",""))</f>
        <v/>
      </c>
      <c r="N13" s="103" t="str">
        <f>IF(AND(等級別保険料早見表!N13="",'等級別保険料早見表 (数式コピー)'!N13=""),"",IF(等級別保険料早見表!N13&lt;&gt;'等級別保険料早見表 (数式コピー)'!N13,"!!!",""))</f>
        <v/>
      </c>
      <c r="O13" s="102" t="str">
        <f>IF(AND(等級別保険料早見表!O13="",'等級別保険料早見表 (数式コピー)'!O13=""),"",IF(等級別保険料早見表!O13&lt;&gt;'等級別保険料早見表 (数式コピー)'!O13,"!!!",""))</f>
        <v/>
      </c>
      <c r="P13" s="100" t="str">
        <f>IF(AND(等級別保険料早見表!P13="",'等級別保険料早見表 (数式コピー)'!P13=""),"",IF(等級別保険料早見表!P13&lt;&gt;'等級別保険料早見表 (数式コピー)'!P13,"!!!",""))</f>
        <v/>
      </c>
      <c r="Q13" s="103" t="str">
        <f>IF(AND(等級別保険料早見表!Q13="",'等級別保険料早見表 (数式コピー)'!Q13=""),"",IF(等級別保険料早見表!Q13&lt;&gt;'等級別保険料早見表 (数式コピー)'!Q13,"!!!",""))</f>
        <v/>
      </c>
      <c r="R13" s="101" t="str">
        <f>IF(AND(等級別保険料早見表!R13="",'等級別保険料早見表 (数式コピー)'!R13=""),"",IF(等級別保険料早見表!R13&lt;&gt;'等級別保険料早見表 (数式コピー)'!R13,"!!!",""))</f>
        <v/>
      </c>
      <c r="S13" s="141" t="str">
        <f>IF(AND(等級別保険料早見表!S13="",'等級別保険料早見表 (数式コピー)'!S13=""),"",IF(等級別保険料早見表!S13&lt;&gt;'等級別保険料早見表 (数式コピー)'!S13,"!!!",""))</f>
        <v/>
      </c>
      <c r="T13" s="96" t="str">
        <f>IF(AND(等級別保険料早見表!T13="",'等級別保険料早見表 (数式コピー)'!T13=""),"",IF(等級別保険料早見表!T13&lt;&gt;'等級別保険料早見表 (数式コピー)'!T13,"!!!",""))</f>
        <v/>
      </c>
      <c r="U13" s="104" t="str">
        <f>IF(AND(等級別保険料早見表!U13="",'等級別保険料早見表 (数式コピー)'!U13=""),"",IF(等級別保険料早見表!U13&lt;&gt;'等級別保険料早見表 (数式コピー)'!U13,"!!!",""))</f>
        <v/>
      </c>
      <c r="V13" s="47"/>
      <c r="W13" s="52"/>
      <c r="X13" s="50"/>
    </row>
    <row r="14" spans="1:24" s="51" customFormat="1" ht="19.399999999999999" customHeight="1" thickBot="1" x14ac:dyDescent="0.25">
      <c r="A14" s="109" t="str">
        <f>IF(AND(等級別保険料早見表!A14="",'等級別保険料早見表 (数式コピー)'!A14=""),"",IF(等級別保険料早見表!A14&lt;&gt;'等級別保険料早見表 (数式コピー)'!A14,"!!!",""))</f>
        <v/>
      </c>
      <c r="B14" s="110" t="str">
        <f>IF(AND(等級別保険料早見表!B14="",'等級別保険料早見表 (数式コピー)'!B14=""),"",IF(等級別保険料早見表!B14&lt;&gt;'等級別保険料早見表 (数式コピー)'!B14,"!!!",""))</f>
        <v/>
      </c>
      <c r="C14" s="111" t="str">
        <f>IF(AND(等級別保険料早見表!C14="",'等級別保険料早見表 (数式コピー)'!C14=""),"",IF(等級別保険料早見表!C14&lt;&gt;'等級別保険料早見表 (数式コピー)'!C14,"!!!",""))</f>
        <v/>
      </c>
      <c r="D14" s="112" t="str">
        <f>IF(AND(等級別保険料早見表!D14="",'等級別保険料早見表 (数式コピー)'!D14=""),"",IF(等級別保険料早見表!D14&lt;&gt;'等級別保険料早見表 (数式コピー)'!D14,"!!!",""))</f>
        <v/>
      </c>
      <c r="E14" s="113" t="str">
        <f>IF(AND(等級別保険料早見表!E14="",'等級別保険料早見表 (数式コピー)'!E14=""),"",IF(等級別保険料早見表!E14&lt;&gt;'等級別保険料早見表 (数式コピー)'!E14,"!!!",""))</f>
        <v/>
      </c>
      <c r="F14" s="114" t="str">
        <f>IF(AND(等級別保険料早見表!F14="",'等級別保険料早見表 (数式コピー)'!F14=""),"",IF(等級別保険料早見表!F14&lt;&gt;'等級別保険料早見表 (数式コピー)'!F14,"!!!",""))</f>
        <v/>
      </c>
      <c r="G14" s="115" t="str">
        <f>IF(AND(等級別保険料早見表!G14="",'等級別保険料早見表 (数式コピー)'!G14=""),"",IF(等級別保険料早見表!G14&lt;&gt;'等級別保険料早見表 (数式コピー)'!G14,"!!!",""))</f>
        <v/>
      </c>
      <c r="H14" s="116" t="str">
        <f>IF(AND(等級別保険料早見表!H14="",'等級別保険料早見表 (数式コピー)'!H14=""),"",IF(等級別保険料早見表!H14&lt;&gt;'等級別保険料早見表 (数式コピー)'!H14,"!!!",""))</f>
        <v/>
      </c>
      <c r="I14" s="117" t="str">
        <f>IF(AND(等級別保険料早見表!I14="",'等級別保険料早見表 (数式コピー)'!I14=""),"",IF(等級別保険料早見表!I14&lt;&gt;'等級別保険料早見表 (数式コピー)'!I14,"!!!",""))</f>
        <v/>
      </c>
      <c r="J14" s="115" t="str">
        <f>IF(AND(等級別保険料早見表!J14="",'等級別保険料早見表 (数式コピー)'!J14=""),"",IF(等級別保険料早見表!J14&lt;&gt;'等級別保険料早見表 (数式コピー)'!J14,"!!!",""))</f>
        <v/>
      </c>
      <c r="K14" s="118" t="str">
        <f>IF(AND(等級別保険料早見表!K14="",'等級別保険料早見表 (数式コピー)'!K14=""),"",IF(等級別保険料早見表!K14&lt;&gt;'等級別保険料早見表 (数式コピー)'!K14,"!!!",""))</f>
        <v/>
      </c>
      <c r="L14" s="117" t="str">
        <f>IF(AND(等級別保険料早見表!L14="",'等級別保険料早見表 (数式コピー)'!L14=""),"",IF(等級別保険料早見表!L14&lt;&gt;'等級別保険料早見表 (数式コピー)'!L14,"!!!",""))</f>
        <v/>
      </c>
      <c r="M14" s="115" t="str">
        <f>IF(AND(等級別保険料早見表!M14="",'等級別保険料早見表 (数式コピー)'!M14=""),"",IF(等級別保険料早見表!M14&lt;&gt;'等級別保険料早見表 (数式コピー)'!M14,"!!!",""))</f>
        <v/>
      </c>
      <c r="N14" s="118" t="str">
        <f>IF(AND(等級別保険料早見表!N14="",'等級別保険料早見表 (数式コピー)'!N14=""),"",IF(等級別保険料早見表!N14&lt;&gt;'等級別保険料早見表 (数式コピー)'!N14,"!!!",""))</f>
        <v/>
      </c>
      <c r="O14" s="117" t="str">
        <f>IF(AND(等級別保険料早見表!O14="",'等級別保険料早見表 (数式コピー)'!O14=""),"",IF(等級別保険料早見表!O14&lt;&gt;'等級別保険料早見表 (数式コピー)'!O14,"!!!",""))</f>
        <v/>
      </c>
      <c r="P14" s="115" t="str">
        <f>IF(AND(等級別保険料早見表!P14="",'等級別保険料早見表 (数式コピー)'!P14=""),"",IF(等級別保険料早見表!P14&lt;&gt;'等級別保険料早見表 (数式コピー)'!P14,"!!!",""))</f>
        <v/>
      </c>
      <c r="Q14" s="118" t="str">
        <f>IF(AND(等級別保険料早見表!Q14="",'等級別保険料早見表 (数式コピー)'!Q14=""),"",IF(等級別保険料早見表!Q14&lt;&gt;'等級別保険料早見表 (数式コピー)'!Q14,"!!!",""))</f>
        <v/>
      </c>
      <c r="R14" s="116" t="str">
        <f>IF(AND(等級別保険料早見表!R14="",'等級別保険料早見表 (数式コピー)'!R14=""),"",IF(等級別保険料早見表!R14&lt;&gt;'等級別保険料早見表 (数式コピー)'!R14,"!!!",""))</f>
        <v/>
      </c>
      <c r="S14" s="133" t="str">
        <f>IF(AND(等級別保険料早見表!S14="",'等級別保険料早見表 (数式コピー)'!S14=""),"",IF(等級別保険料早見表!S14&lt;&gt;'等級別保険料早見表 (数式コピー)'!S14,"!!!",""))</f>
        <v/>
      </c>
      <c r="T14" s="119" t="str">
        <f>IF(AND(等級別保険料早見表!T14="",'等級別保険料早見表 (数式コピー)'!T14=""),"",IF(等級別保険料早見表!T14&lt;&gt;'等級別保険料早見表 (数式コピー)'!T14,"!!!",""))</f>
        <v/>
      </c>
      <c r="U14" s="120" t="str">
        <f>IF(AND(等級別保険料早見表!U14="",'等級別保険料早見表 (数式コピー)'!U14=""),"",IF(等級別保険料早見表!U14&lt;&gt;'等級別保険料早見表 (数式コピー)'!U14,"!!!",""))</f>
        <v/>
      </c>
      <c r="V14" s="53"/>
      <c r="W14" s="54"/>
      <c r="X14" s="50"/>
    </row>
    <row r="15" spans="1:24" s="51" customFormat="1" ht="19.399999999999999" customHeight="1" x14ac:dyDescent="0.2">
      <c r="A15" s="94" t="str">
        <f>IF(AND(等級別保険料早見表!A15="",'等級別保険料早見表 (数式コピー)'!A15=""),"",IF(等級別保険料早見表!A15&lt;&gt;'等級別保険料早見表 (数式コピー)'!A15,"!!!",""))</f>
        <v/>
      </c>
      <c r="B15" s="95" t="str">
        <f>IF(AND(等級別保険料早見表!B15="",'等級別保険料早見表 (数式コピー)'!B15=""),"",IF(等級別保険料早見表!B15&lt;&gt;'等級別保険料早見表 (数式コピー)'!B15,"!!!",""))</f>
        <v/>
      </c>
      <c r="C15" s="96" t="str">
        <f>IF(AND(等級別保険料早見表!C15="",'等級別保険料早見表 (数式コピー)'!C15=""),"",IF(等級別保険料早見表!C15&lt;&gt;'等級別保険料早見表 (数式コピー)'!C15,"!!!",""))</f>
        <v/>
      </c>
      <c r="D15" s="96" t="str">
        <f>IF(AND(等級別保険料早見表!D15="",'等級別保険料早見表 (数式コピー)'!D15=""),"",IF(等級別保険料早見表!D15&lt;&gt;'等級別保険料早見表 (数式コピー)'!D15,"!!!",""))</f>
        <v/>
      </c>
      <c r="E15" s="121" t="str">
        <f>IF(AND(等級別保険料早見表!E15="",'等級別保険料早見表 (数式コピー)'!E15=""),"",IF(等級別保険料早見表!E15&lt;&gt;'等級別保険料早見表 (数式コピー)'!E15,"!!!",""))</f>
        <v/>
      </c>
      <c r="F15" s="95" t="str">
        <f>IF(AND(等級別保険料早見表!F15="",'等級別保険料早見表 (数式コピー)'!F15=""),"",IF(等級別保険料早見表!F15&lt;&gt;'等級別保険料早見表 (数式コピー)'!F15,"!!!",""))</f>
        <v/>
      </c>
      <c r="G15" s="100" t="str">
        <f>IF(AND(等級別保険料早見表!G15="",'等級別保険料早見表 (数式コピー)'!G15=""),"",IF(等級別保険料早見表!G15&lt;&gt;'等級別保険料早見表 (数式コピー)'!G15,"!!!",""))</f>
        <v/>
      </c>
      <c r="H15" s="101" t="str">
        <f>IF(AND(等級別保険料早見表!H15="",'等級別保険料早見表 (数式コピー)'!H15=""),"",IF(等級別保険料早見表!H15&lt;&gt;'等級別保険料早見表 (数式コピー)'!H15,"!!!",""))</f>
        <v/>
      </c>
      <c r="I15" s="102" t="str">
        <f>IF(AND(等級別保険料早見表!I15="",'等級別保険料早見表 (数式コピー)'!I15=""),"",IF(等級別保険料早見表!I15&lt;&gt;'等級別保険料早見表 (数式コピー)'!I15,"!!!",""))</f>
        <v/>
      </c>
      <c r="J15" s="100" t="str">
        <f>IF(AND(等級別保険料早見表!J15="",'等級別保険料早見表 (数式コピー)'!J15=""),"",IF(等級別保険料早見表!J15&lt;&gt;'等級別保険料早見表 (数式コピー)'!J15,"!!!",""))</f>
        <v/>
      </c>
      <c r="K15" s="103" t="str">
        <f>IF(AND(等級別保険料早見表!K15="",'等級別保険料早見表 (数式コピー)'!K15=""),"",IF(等級別保険料早見表!K15&lt;&gt;'等級別保険料早見表 (数式コピー)'!K15,"!!!",""))</f>
        <v/>
      </c>
      <c r="L15" s="102" t="str">
        <f>IF(AND(等級別保険料早見表!L15="",'等級別保険料早見表 (数式コピー)'!L15=""),"",IF(等級別保険料早見表!L15&lt;&gt;'等級別保険料早見表 (数式コピー)'!L15,"!!!",""))</f>
        <v/>
      </c>
      <c r="M15" s="100" t="str">
        <f>IF(AND(等級別保険料早見表!M15="",'等級別保険料早見表 (数式コピー)'!M15=""),"",IF(等級別保険料早見表!M15&lt;&gt;'等級別保険料早見表 (数式コピー)'!M15,"!!!",""))</f>
        <v/>
      </c>
      <c r="N15" s="103" t="str">
        <f>IF(AND(等級別保険料早見表!N15="",'等級別保険料早見表 (数式コピー)'!N15=""),"",IF(等級別保険料早見表!N15&lt;&gt;'等級別保険料早見表 (数式コピー)'!N15,"!!!",""))</f>
        <v/>
      </c>
      <c r="O15" s="102" t="str">
        <f>IF(AND(等級別保険料早見表!O15="",'等級別保険料早見表 (数式コピー)'!O15=""),"",IF(等級別保険料早見表!O15&lt;&gt;'等級別保険料早見表 (数式コピー)'!O15,"!!!",""))</f>
        <v/>
      </c>
      <c r="P15" s="100" t="str">
        <f>IF(AND(等級別保険料早見表!P15="",'等級別保険料早見表 (数式コピー)'!P15=""),"",IF(等級別保険料早見表!P15&lt;&gt;'等級別保険料早見表 (数式コピー)'!P15,"!!!",""))</f>
        <v/>
      </c>
      <c r="Q15" s="103" t="str">
        <f>IF(AND(等級別保険料早見表!Q15="",'等級別保険料早見表 (数式コピー)'!Q15=""),"",IF(等級別保険料早見表!Q15&lt;&gt;'等級別保険料早見表 (数式コピー)'!Q15,"!!!",""))</f>
        <v/>
      </c>
      <c r="R15" s="101" t="str">
        <f>IF(AND(等級別保険料早見表!R15="",'等級別保険料早見表 (数式コピー)'!R15=""),"",IF(等級別保険料早見表!R15&lt;&gt;'等級別保険料早見表 (数式コピー)'!R15,"!!!",""))</f>
        <v/>
      </c>
      <c r="S15" s="141" t="str">
        <f>IF(AND(等級別保険料早見表!S15="",'等級別保険料早見表 (数式コピー)'!S15=""),"",IF(等級別保険料早見表!S15&lt;&gt;'等級別保険料早見表 (数式コピー)'!S15,"!!!",""))</f>
        <v/>
      </c>
      <c r="T15" s="96" t="str">
        <f>IF(AND(等級別保険料早見表!T15="",'等級別保険料早見表 (数式コピー)'!T15=""),"",IF(等級別保険料早見表!T15&lt;&gt;'等級別保険料早見表 (数式コピー)'!T15,"!!!",""))</f>
        <v/>
      </c>
      <c r="U15" s="104" t="str">
        <f>IF(AND(等級別保険料早見表!U15="",'等級別保険料早見表 (数式コピー)'!U15=""),"",IF(等級別保険料早見表!U15&lt;&gt;'等級別保険料早見表 (数式コピー)'!U15,"!!!",""))</f>
        <v/>
      </c>
      <c r="V15" s="47"/>
      <c r="W15" s="49"/>
      <c r="X15" s="50"/>
    </row>
    <row r="16" spans="1:24" s="51" customFormat="1" ht="19.399999999999999" customHeight="1" x14ac:dyDescent="0.2">
      <c r="A16" s="94" t="str">
        <f>IF(AND(等級別保険料早見表!A16="",'等級別保険料早見表 (数式コピー)'!A16=""),"",IF(等級別保険料早見表!A16&lt;&gt;'等級別保険料早見表 (数式コピー)'!A16,"!!!",""))</f>
        <v/>
      </c>
      <c r="B16" s="95" t="str">
        <f>IF(AND(等級別保険料早見表!B16="",'等級別保険料早見表 (数式コピー)'!B16=""),"",IF(等級別保険料早見表!B16&lt;&gt;'等級別保険料早見表 (数式コピー)'!B16,"!!!",""))</f>
        <v/>
      </c>
      <c r="C16" s="96" t="str">
        <f>IF(AND(等級別保険料早見表!C16="",'等級別保険料早見表 (数式コピー)'!C16=""),"",IF(等級別保険料早見表!C16&lt;&gt;'等級別保険料早見表 (数式コピー)'!C16,"!!!",""))</f>
        <v/>
      </c>
      <c r="D16" s="96" t="str">
        <f>IF(AND(等級別保険料早見表!D16="",'等級別保険料早見表 (数式コピー)'!D16=""),"",IF(等級別保険料早見表!D16&lt;&gt;'等級別保険料早見表 (数式コピー)'!D16,"!!!",""))</f>
        <v/>
      </c>
      <c r="E16" s="121" t="str">
        <f>IF(AND(等級別保険料早見表!E16="",'等級別保険料早見表 (数式コピー)'!E16=""),"",IF(等級別保険料早見表!E16&lt;&gt;'等級別保険料早見表 (数式コピー)'!E16,"!!!",""))</f>
        <v/>
      </c>
      <c r="F16" s="95" t="str">
        <f>IF(AND(等級別保険料早見表!F16="",'等級別保険料早見表 (数式コピー)'!F16=""),"",IF(等級別保険料早見表!F16&lt;&gt;'等級別保険料早見表 (数式コピー)'!F16,"!!!",""))</f>
        <v/>
      </c>
      <c r="G16" s="100" t="str">
        <f>IF(AND(等級別保険料早見表!G16="",'等級別保険料早見表 (数式コピー)'!G16=""),"",IF(等級別保険料早見表!G16&lt;&gt;'等級別保険料早見表 (数式コピー)'!G16,"!!!",""))</f>
        <v/>
      </c>
      <c r="H16" s="101" t="str">
        <f>IF(AND(等級別保険料早見表!H16="",'等級別保険料早見表 (数式コピー)'!H16=""),"",IF(等級別保険料早見表!H16&lt;&gt;'等級別保険料早見表 (数式コピー)'!H16,"!!!",""))</f>
        <v/>
      </c>
      <c r="I16" s="102" t="str">
        <f>IF(AND(等級別保険料早見表!I16="",'等級別保険料早見表 (数式コピー)'!I16=""),"",IF(等級別保険料早見表!I16&lt;&gt;'等級別保険料早見表 (数式コピー)'!I16,"!!!",""))</f>
        <v/>
      </c>
      <c r="J16" s="100" t="str">
        <f>IF(AND(等級別保険料早見表!J16="",'等級別保険料早見表 (数式コピー)'!J16=""),"",IF(等級別保険料早見表!J16&lt;&gt;'等級別保険料早見表 (数式コピー)'!J16,"!!!",""))</f>
        <v/>
      </c>
      <c r="K16" s="103" t="str">
        <f>IF(AND(等級別保険料早見表!K16="",'等級別保険料早見表 (数式コピー)'!K16=""),"",IF(等級別保険料早見表!K16&lt;&gt;'等級別保険料早見表 (数式コピー)'!K16,"!!!",""))</f>
        <v/>
      </c>
      <c r="L16" s="102" t="str">
        <f>IF(AND(等級別保険料早見表!L16="",'等級別保険料早見表 (数式コピー)'!L16=""),"",IF(等級別保険料早見表!L16&lt;&gt;'等級別保険料早見表 (数式コピー)'!L16,"!!!",""))</f>
        <v/>
      </c>
      <c r="M16" s="100" t="str">
        <f>IF(AND(等級別保険料早見表!M16="",'等級別保険料早見表 (数式コピー)'!M16=""),"",IF(等級別保険料早見表!M16&lt;&gt;'等級別保険料早見表 (数式コピー)'!M16,"!!!",""))</f>
        <v/>
      </c>
      <c r="N16" s="103" t="str">
        <f>IF(AND(等級別保険料早見表!N16="",'等級別保険料早見表 (数式コピー)'!N16=""),"",IF(等級別保険料早見表!N16&lt;&gt;'等級別保険料早見表 (数式コピー)'!N16,"!!!",""))</f>
        <v/>
      </c>
      <c r="O16" s="102" t="str">
        <f>IF(AND(等級別保険料早見表!O16="",'等級別保険料早見表 (数式コピー)'!O16=""),"",IF(等級別保険料早見表!O16&lt;&gt;'等級別保険料早見表 (数式コピー)'!O16,"!!!",""))</f>
        <v/>
      </c>
      <c r="P16" s="100" t="str">
        <f>IF(AND(等級別保険料早見表!P16="",'等級別保険料早見表 (数式コピー)'!P16=""),"",IF(等級別保険料早見表!P16&lt;&gt;'等級別保険料早見表 (数式コピー)'!P16,"!!!",""))</f>
        <v/>
      </c>
      <c r="Q16" s="103" t="str">
        <f>IF(AND(等級別保険料早見表!Q16="",'等級別保険料早見表 (数式コピー)'!Q16=""),"",IF(等級別保険料早見表!Q16&lt;&gt;'等級別保険料早見表 (数式コピー)'!Q16,"!!!",""))</f>
        <v/>
      </c>
      <c r="R16" s="101" t="str">
        <f>IF(AND(等級別保険料早見表!R16="",'等級別保険料早見表 (数式コピー)'!R16=""),"",IF(等級別保険料早見表!R16&lt;&gt;'等級別保険料早見表 (数式コピー)'!R16,"!!!",""))</f>
        <v/>
      </c>
      <c r="S16" s="141" t="str">
        <f>IF(AND(等級別保険料早見表!S16="",'等級別保険料早見表 (数式コピー)'!S16=""),"",IF(等級別保険料早見表!S16&lt;&gt;'等級別保険料早見表 (数式コピー)'!S16,"!!!",""))</f>
        <v/>
      </c>
      <c r="T16" s="96" t="str">
        <f>IF(AND(等級別保険料早見表!T16="",'等級別保険料早見表 (数式コピー)'!T16=""),"",IF(等級別保険料早見表!T16&lt;&gt;'等級別保険料早見表 (数式コピー)'!T16,"!!!",""))</f>
        <v/>
      </c>
      <c r="U16" s="104" t="str">
        <f>IF(AND(等級別保険料早見表!U16="",'等級別保険料早見表 (数式コピー)'!U16=""),"",IF(等級別保険料早見表!U16&lt;&gt;'等級別保険料早見表 (数式コピー)'!U16,"!!!",""))</f>
        <v/>
      </c>
      <c r="V16" s="47"/>
      <c r="W16" s="52"/>
      <c r="X16" s="50"/>
    </row>
    <row r="17" spans="1:24" s="51" customFormat="1" ht="19.399999999999999" customHeight="1" x14ac:dyDescent="0.2">
      <c r="A17" s="94" t="str">
        <f>IF(AND(等級別保険料早見表!A17="",'等級別保険料早見表 (数式コピー)'!A17=""),"",IF(等級別保険料早見表!A17&lt;&gt;'等級別保険料早見表 (数式コピー)'!A17,"!!!",""))</f>
        <v/>
      </c>
      <c r="B17" s="95" t="str">
        <f>IF(AND(等級別保険料早見表!B17="",'等級別保険料早見表 (数式コピー)'!B17=""),"",IF(等級別保険料早見表!B17&lt;&gt;'等級別保険料早見表 (数式コピー)'!B17,"!!!",""))</f>
        <v/>
      </c>
      <c r="C17" s="96" t="str">
        <f>IF(AND(等級別保険料早見表!C17="",'等級別保険料早見表 (数式コピー)'!C17=""),"",IF(等級別保険料早見表!C17&lt;&gt;'等級別保険料早見表 (数式コピー)'!C17,"!!!",""))</f>
        <v/>
      </c>
      <c r="D17" s="96" t="str">
        <f>IF(AND(等級別保険料早見表!D17="",'等級別保険料早見表 (数式コピー)'!D17=""),"",IF(等級別保険料早見表!D17&lt;&gt;'等級別保険料早見表 (数式コピー)'!D17,"!!!",""))</f>
        <v/>
      </c>
      <c r="E17" s="121" t="str">
        <f>IF(AND(等級別保険料早見表!E17="",'等級別保険料早見表 (数式コピー)'!E17=""),"",IF(等級別保険料早見表!E17&lt;&gt;'等級別保険料早見表 (数式コピー)'!E17,"!!!",""))</f>
        <v/>
      </c>
      <c r="F17" s="95" t="str">
        <f>IF(AND(等級別保険料早見表!F17="",'等級別保険料早見表 (数式コピー)'!F17=""),"",IF(等級別保険料早見表!F17&lt;&gt;'等級別保険料早見表 (数式コピー)'!F17,"!!!",""))</f>
        <v/>
      </c>
      <c r="G17" s="100" t="str">
        <f>IF(AND(等級別保険料早見表!G17="",'等級別保険料早見表 (数式コピー)'!G17=""),"",IF(等級別保険料早見表!G17&lt;&gt;'等級別保険料早見表 (数式コピー)'!G17,"!!!",""))</f>
        <v/>
      </c>
      <c r="H17" s="101" t="str">
        <f>IF(AND(等級別保険料早見表!H17="",'等級別保険料早見表 (数式コピー)'!H17=""),"",IF(等級別保険料早見表!H17&lt;&gt;'等級別保険料早見表 (数式コピー)'!H17,"!!!",""))</f>
        <v/>
      </c>
      <c r="I17" s="102" t="str">
        <f>IF(AND(等級別保険料早見表!I17="",'等級別保険料早見表 (数式コピー)'!I17=""),"",IF(等級別保険料早見表!I17&lt;&gt;'等級別保険料早見表 (数式コピー)'!I17,"!!!",""))</f>
        <v/>
      </c>
      <c r="J17" s="100" t="str">
        <f>IF(AND(等級別保険料早見表!J17="",'等級別保険料早見表 (数式コピー)'!J17=""),"",IF(等級別保険料早見表!J17&lt;&gt;'等級別保険料早見表 (数式コピー)'!J17,"!!!",""))</f>
        <v/>
      </c>
      <c r="K17" s="103" t="str">
        <f>IF(AND(等級別保険料早見表!K17="",'等級別保険料早見表 (数式コピー)'!K17=""),"",IF(等級別保険料早見表!K17&lt;&gt;'等級別保険料早見表 (数式コピー)'!K17,"!!!",""))</f>
        <v/>
      </c>
      <c r="L17" s="102" t="str">
        <f>IF(AND(等級別保険料早見表!L17="",'等級別保険料早見表 (数式コピー)'!L17=""),"",IF(等級別保険料早見表!L17&lt;&gt;'等級別保険料早見表 (数式コピー)'!L17,"!!!",""))</f>
        <v/>
      </c>
      <c r="M17" s="100" t="str">
        <f>IF(AND(等級別保険料早見表!M17="",'等級別保険料早見表 (数式コピー)'!M17=""),"",IF(等級別保険料早見表!M17&lt;&gt;'等級別保険料早見表 (数式コピー)'!M17,"!!!",""))</f>
        <v/>
      </c>
      <c r="N17" s="103" t="str">
        <f>IF(AND(等級別保険料早見表!N17="",'等級別保険料早見表 (数式コピー)'!N17=""),"",IF(等級別保険料早見表!N17&lt;&gt;'等級別保険料早見表 (数式コピー)'!N17,"!!!",""))</f>
        <v/>
      </c>
      <c r="O17" s="102" t="str">
        <f>IF(AND(等級別保険料早見表!O17="",'等級別保険料早見表 (数式コピー)'!O17=""),"",IF(等級別保険料早見表!O17&lt;&gt;'等級別保険料早見表 (数式コピー)'!O17,"!!!",""))</f>
        <v/>
      </c>
      <c r="P17" s="100" t="str">
        <f>IF(AND(等級別保険料早見表!P17="",'等級別保険料早見表 (数式コピー)'!P17=""),"",IF(等級別保険料早見表!P17&lt;&gt;'等級別保険料早見表 (数式コピー)'!P17,"!!!",""))</f>
        <v/>
      </c>
      <c r="Q17" s="103" t="str">
        <f>IF(AND(等級別保険料早見表!Q17="",'等級別保険料早見表 (数式コピー)'!Q17=""),"",IF(等級別保険料早見表!Q17&lt;&gt;'等級別保険料早見表 (数式コピー)'!Q17,"!!!",""))</f>
        <v/>
      </c>
      <c r="R17" s="101" t="str">
        <f>IF(AND(等級別保険料早見表!R17="",'等級別保険料早見表 (数式コピー)'!R17=""),"",IF(等級別保険料早見表!R17&lt;&gt;'等級別保険料早見表 (数式コピー)'!R17,"!!!",""))</f>
        <v/>
      </c>
      <c r="S17" s="141" t="str">
        <f>IF(AND(等級別保険料早見表!S17="",'等級別保険料早見表 (数式コピー)'!S17=""),"",IF(等級別保険料早見表!S17&lt;&gt;'等級別保険料早見表 (数式コピー)'!S17,"!!!",""))</f>
        <v/>
      </c>
      <c r="T17" s="96" t="str">
        <f>IF(AND(等級別保険料早見表!T17="",'等級別保険料早見表 (数式コピー)'!T17=""),"",IF(等級別保険料早見表!T17&lt;&gt;'等級別保険料早見表 (数式コピー)'!T17,"!!!",""))</f>
        <v/>
      </c>
      <c r="U17" s="104" t="str">
        <f>IF(AND(等級別保険料早見表!U17="",'等級別保険料早見表 (数式コピー)'!U17=""),"",IF(等級別保険料早見表!U17&lt;&gt;'等級別保険料早見表 (数式コピー)'!U17,"!!!",""))</f>
        <v/>
      </c>
      <c r="V17" s="47"/>
      <c r="W17" s="52"/>
      <c r="X17" s="50"/>
    </row>
    <row r="18" spans="1:24" s="51" customFormat="1" ht="19.399999999999999" customHeight="1" x14ac:dyDescent="0.2">
      <c r="A18" s="94" t="str">
        <f>IF(AND(等級別保険料早見表!A18="",'等級別保険料早見表 (数式コピー)'!A18=""),"",IF(等級別保険料早見表!A18&lt;&gt;'等級別保険料早見表 (数式コピー)'!A18,"!!!",""))</f>
        <v/>
      </c>
      <c r="B18" s="95" t="str">
        <f>IF(AND(等級別保険料早見表!B18="",'等級別保険料早見表 (数式コピー)'!B18=""),"",IF(等級別保険料早見表!B18&lt;&gt;'等級別保険料早見表 (数式コピー)'!B18,"!!!",""))</f>
        <v/>
      </c>
      <c r="C18" s="96" t="str">
        <f>IF(AND(等級別保険料早見表!C18="",'等級別保険料早見表 (数式コピー)'!C18=""),"",IF(等級別保険料早見表!C18&lt;&gt;'等級別保険料早見表 (数式コピー)'!C18,"!!!",""))</f>
        <v/>
      </c>
      <c r="D18" s="122" t="str">
        <f>IF(AND(等級別保険料早見表!D18="",'等級別保険料早見表 (数式コピー)'!D18=""),"",IF(等級別保険料早見表!D18&lt;&gt;'等級別保険料早見表 (数式コピー)'!D18,"!!!",""))</f>
        <v/>
      </c>
      <c r="E18" s="98" t="str">
        <f>IF(AND(等級別保険料早見表!E18="",'等級別保険料早見表 (数式コピー)'!E18=""),"",IF(等級別保険料早見表!E18&lt;&gt;'等級別保険料早見表 (数式コピー)'!E18,"!!!",""))</f>
        <v/>
      </c>
      <c r="F18" s="123" t="str">
        <f>IF(AND(等級別保険料早見表!F18="",'等級別保険料早見表 (数式コピー)'!F18=""),"",IF(等級別保険料早見表!F18&lt;&gt;'等級別保険料早見表 (数式コピー)'!F18,"!!!",""))</f>
        <v/>
      </c>
      <c r="G18" s="100" t="str">
        <f>IF(AND(等級別保険料早見表!G18="",'等級別保険料早見表 (数式コピー)'!G18=""),"",IF(等級別保険料早見表!G18&lt;&gt;'等級別保険料早見表 (数式コピー)'!G18,"!!!",""))</f>
        <v/>
      </c>
      <c r="H18" s="101" t="str">
        <f>IF(AND(等級別保険料早見表!H18="",'等級別保険料早見表 (数式コピー)'!H18=""),"",IF(等級別保険料早見表!H18&lt;&gt;'等級別保険料早見表 (数式コピー)'!H18,"!!!",""))</f>
        <v/>
      </c>
      <c r="I18" s="102" t="str">
        <f>IF(AND(等級別保険料早見表!I18="",'等級別保険料早見表 (数式コピー)'!I18=""),"",IF(等級別保険料早見表!I18&lt;&gt;'等級別保険料早見表 (数式コピー)'!I18,"!!!",""))</f>
        <v/>
      </c>
      <c r="J18" s="100" t="str">
        <f>IF(AND(等級別保険料早見表!J18="",'等級別保険料早見表 (数式コピー)'!J18=""),"",IF(等級別保険料早見表!J18&lt;&gt;'等級別保険料早見表 (数式コピー)'!J18,"!!!",""))</f>
        <v/>
      </c>
      <c r="K18" s="103" t="str">
        <f>IF(AND(等級別保険料早見表!K18="",'等級別保険料早見表 (数式コピー)'!K18=""),"",IF(等級別保険料早見表!K18&lt;&gt;'等級別保険料早見表 (数式コピー)'!K18,"!!!",""))</f>
        <v/>
      </c>
      <c r="L18" s="102" t="str">
        <f>IF(AND(等級別保険料早見表!L18="",'等級別保険料早見表 (数式コピー)'!L18=""),"",IF(等級別保険料早見表!L18&lt;&gt;'等級別保険料早見表 (数式コピー)'!L18,"!!!",""))</f>
        <v/>
      </c>
      <c r="M18" s="100" t="str">
        <f>IF(AND(等級別保険料早見表!M18="",'等級別保険料早見表 (数式コピー)'!M18=""),"",IF(等級別保険料早見表!M18&lt;&gt;'等級別保険料早見表 (数式コピー)'!M18,"!!!",""))</f>
        <v/>
      </c>
      <c r="N18" s="103" t="str">
        <f>IF(AND(等級別保険料早見表!N18="",'等級別保険料早見表 (数式コピー)'!N18=""),"",IF(等級別保険料早見表!N18&lt;&gt;'等級別保険料早見表 (数式コピー)'!N18,"!!!",""))</f>
        <v/>
      </c>
      <c r="O18" s="102" t="str">
        <f>IF(AND(等級別保険料早見表!O18="",'等級別保険料早見表 (数式コピー)'!O18=""),"",IF(等級別保険料早見表!O18&lt;&gt;'等級別保険料早見表 (数式コピー)'!O18,"!!!",""))</f>
        <v/>
      </c>
      <c r="P18" s="100" t="str">
        <f>IF(AND(等級別保険料早見表!P18="",'等級別保険料早見表 (数式コピー)'!P18=""),"",IF(等級別保険料早見表!P18&lt;&gt;'等級別保険料早見表 (数式コピー)'!P18,"!!!",""))</f>
        <v/>
      </c>
      <c r="Q18" s="103" t="str">
        <f>IF(AND(等級別保険料早見表!Q18="",'等級別保険料早見表 (数式コピー)'!Q18=""),"",IF(等級別保険料早見表!Q18&lt;&gt;'等級別保険料早見表 (数式コピー)'!Q18,"!!!",""))</f>
        <v/>
      </c>
      <c r="R18" s="101" t="str">
        <f>IF(AND(等級別保険料早見表!R18="",'等級別保険料早見表 (数式コピー)'!R18=""),"",IF(等級別保険料早見表!R18&lt;&gt;'等級別保険料早見表 (数式コピー)'!R18,"!!!",""))</f>
        <v/>
      </c>
      <c r="S18" s="141" t="str">
        <f>IF(AND(等級別保険料早見表!S18="",'等級別保険料早見表 (数式コピー)'!S18=""),"",IF(等級別保険料早見表!S18&lt;&gt;'等級別保険料早見表 (数式コピー)'!S18,"!!!",""))</f>
        <v/>
      </c>
      <c r="T18" s="96" t="str">
        <f>IF(AND(等級別保険料早見表!T18="",'等級別保険料早見表 (数式コピー)'!T18=""),"",IF(等級別保険料早見表!T18&lt;&gt;'等級別保険料早見表 (数式コピー)'!T18,"!!!",""))</f>
        <v/>
      </c>
      <c r="U18" s="104" t="str">
        <f>IF(AND(等級別保険料早見表!U18="",'等級別保険料早見表 (数式コピー)'!U18=""),"",IF(等級別保険料早見表!U18&lt;&gt;'等級別保険料早見表 (数式コピー)'!U18,"!!!",""))</f>
        <v/>
      </c>
      <c r="V18" s="47"/>
      <c r="W18" s="52"/>
      <c r="X18" s="50"/>
    </row>
    <row r="19" spans="1:24" s="51" customFormat="1" ht="19.399999999999999" customHeight="1" thickBot="1" x14ac:dyDescent="0.25">
      <c r="A19" s="109" t="str">
        <f>IF(AND(等級別保険料早見表!A19="",'等級別保険料早見表 (数式コピー)'!A19=""),"",IF(等級別保険料早見表!A19&lt;&gt;'等級別保険料早見表 (数式コピー)'!A19,"!!!",""))</f>
        <v/>
      </c>
      <c r="B19" s="110" t="str">
        <f>IF(AND(等級別保険料早見表!B19="",'等級別保険料早見表 (数式コピー)'!B19=""),"",IF(等級別保険料早見表!B19&lt;&gt;'等級別保険料早見表 (数式コピー)'!B19,"!!!",""))</f>
        <v/>
      </c>
      <c r="C19" s="111" t="str">
        <f>IF(AND(等級別保険料早見表!C19="",'等級別保険料早見表 (数式コピー)'!C19=""),"",IF(等級別保険料早見表!C19&lt;&gt;'等級別保険料早見表 (数式コピー)'!C19,"!!!",""))</f>
        <v/>
      </c>
      <c r="D19" s="119" t="str">
        <f>IF(AND(等級別保険料早見表!D19="",'等級別保険料早見表 (数式コピー)'!D19=""),"",IF(等級別保険料早見表!D19&lt;&gt;'等級別保険料早見表 (数式コピー)'!D19,"!!!",""))</f>
        <v/>
      </c>
      <c r="E19" s="113" t="str">
        <f>IF(AND(等級別保険料早見表!E19="",'等級別保険料早見表 (数式コピー)'!E19=""),"",IF(等級別保険料早見表!E19&lt;&gt;'等級別保険料早見表 (数式コピー)'!E19,"!!!",""))</f>
        <v/>
      </c>
      <c r="F19" s="124" t="str">
        <f>IF(AND(等級別保険料早見表!F19="",'等級別保険料早見表 (数式コピー)'!F19=""),"",IF(等級別保険料早見表!F19&lt;&gt;'等級別保険料早見表 (数式コピー)'!F19,"!!!",""))</f>
        <v/>
      </c>
      <c r="G19" s="115" t="str">
        <f>IF(AND(等級別保険料早見表!G19="",'等級別保険料早見表 (数式コピー)'!G19=""),"",IF(等級別保険料早見表!G19&lt;&gt;'等級別保険料早見表 (数式コピー)'!G19,"!!!",""))</f>
        <v/>
      </c>
      <c r="H19" s="116" t="str">
        <f>IF(AND(等級別保険料早見表!H19="",'等級別保険料早見表 (数式コピー)'!H19=""),"",IF(等級別保険料早見表!H19&lt;&gt;'等級別保険料早見表 (数式コピー)'!H19,"!!!",""))</f>
        <v/>
      </c>
      <c r="I19" s="117" t="str">
        <f>IF(AND(等級別保険料早見表!I19="",'等級別保険料早見表 (数式コピー)'!I19=""),"",IF(等級別保険料早見表!I19&lt;&gt;'等級別保険料早見表 (数式コピー)'!I19,"!!!",""))</f>
        <v/>
      </c>
      <c r="J19" s="115" t="str">
        <f>IF(AND(等級別保険料早見表!J19="",'等級別保険料早見表 (数式コピー)'!J19=""),"",IF(等級別保険料早見表!J19&lt;&gt;'等級別保険料早見表 (数式コピー)'!J19,"!!!",""))</f>
        <v/>
      </c>
      <c r="K19" s="118" t="str">
        <f>IF(AND(等級別保険料早見表!K19="",'等級別保険料早見表 (数式コピー)'!K19=""),"",IF(等級別保険料早見表!K19&lt;&gt;'等級別保険料早見表 (数式コピー)'!K19,"!!!",""))</f>
        <v/>
      </c>
      <c r="L19" s="117" t="str">
        <f>IF(AND(等級別保険料早見表!L19="",'等級別保険料早見表 (数式コピー)'!L19=""),"",IF(等級別保険料早見表!L19&lt;&gt;'等級別保険料早見表 (数式コピー)'!L19,"!!!",""))</f>
        <v/>
      </c>
      <c r="M19" s="115" t="str">
        <f>IF(AND(等級別保険料早見表!M19="",'等級別保険料早見表 (数式コピー)'!M19=""),"",IF(等級別保険料早見表!M19&lt;&gt;'等級別保険料早見表 (数式コピー)'!M19,"!!!",""))</f>
        <v/>
      </c>
      <c r="N19" s="118" t="str">
        <f>IF(AND(等級別保険料早見表!N19="",'等級別保険料早見表 (数式コピー)'!N19=""),"",IF(等級別保険料早見表!N19&lt;&gt;'等級別保険料早見表 (数式コピー)'!N19,"!!!",""))</f>
        <v/>
      </c>
      <c r="O19" s="117" t="str">
        <f>IF(AND(等級別保険料早見表!O19="",'等級別保険料早見表 (数式コピー)'!O19=""),"",IF(等級別保険料早見表!O19&lt;&gt;'等級別保険料早見表 (数式コピー)'!O19,"!!!",""))</f>
        <v/>
      </c>
      <c r="P19" s="115" t="str">
        <f>IF(AND(等級別保険料早見表!P19="",'等級別保険料早見表 (数式コピー)'!P19=""),"",IF(等級別保険料早見表!P19&lt;&gt;'等級別保険料早見表 (数式コピー)'!P19,"!!!",""))</f>
        <v/>
      </c>
      <c r="Q19" s="118" t="str">
        <f>IF(AND(等級別保険料早見表!Q19="",'等級別保険料早見表 (数式コピー)'!Q19=""),"",IF(等級別保険料早見表!Q19&lt;&gt;'等級別保険料早見表 (数式コピー)'!Q19,"!!!",""))</f>
        <v/>
      </c>
      <c r="R19" s="116" t="str">
        <f>IF(AND(等級別保険料早見表!R19="",'等級別保険料早見表 (数式コピー)'!R19=""),"",IF(等級別保険料早見表!R19&lt;&gt;'等級別保険料早見表 (数式コピー)'!R19,"!!!",""))</f>
        <v/>
      </c>
      <c r="S19" s="133" t="str">
        <f>IF(AND(等級別保険料早見表!S19="",'等級別保険料早見表 (数式コピー)'!S19=""),"",IF(等級別保険料早見表!S19&lt;&gt;'等級別保険料早見表 (数式コピー)'!S19,"!!!",""))</f>
        <v/>
      </c>
      <c r="T19" s="119" t="str">
        <f>IF(AND(等級別保険料早見表!T19="",'等級別保険料早見表 (数式コピー)'!T19=""),"",IF(等級別保険料早見表!T19&lt;&gt;'等級別保険料早見表 (数式コピー)'!T19,"!!!",""))</f>
        <v/>
      </c>
      <c r="U19" s="120" t="str">
        <f>IF(AND(等級別保険料早見表!U19="",'等級別保険料早見表 (数式コピー)'!U19=""),"",IF(等級別保険料早見表!U19&lt;&gt;'等級別保険料早見表 (数式コピー)'!U19,"!!!",""))</f>
        <v/>
      </c>
      <c r="V19" s="53"/>
      <c r="W19" s="54"/>
      <c r="X19" s="50"/>
    </row>
    <row r="20" spans="1:24" s="51" customFormat="1" ht="19.399999999999999" customHeight="1" x14ac:dyDescent="0.2">
      <c r="A20" s="94" t="str">
        <f>IF(AND(等級別保険料早見表!A20="",'等級別保険料早見表 (数式コピー)'!A20=""),"",IF(等級別保険料早見表!A20&lt;&gt;'等級別保険料早見表 (数式コピー)'!A20,"!!!",""))</f>
        <v/>
      </c>
      <c r="B20" s="95" t="str">
        <f>IF(AND(等級別保険料早見表!B20="",'等級別保険料早見表 (数式コピー)'!B20=""),"",IF(等級別保険料早見表!B20&lt;&gt;'等級別保険料早見表 (数式コピー)'!B20,"!!!",""))</f>
        <v/>
      </c>
      <c r="C20" s="96" t="str">
        <f>IF(AND(等級別保険料早見表!C20="",'等級別保険料早見表 (数式コピー)'!C20=""),"",IF(等級別保険料早見表!C20&lt;&gt;'等級別保険料早見表 (数式コピー)'!C20,"!!!",""))</f>
        <v/>
      </c>
      <c r="D20" s="96" t="str">
        <f>IF(AND(等級別保険料早見表!D20="",'等級別保険料早見表 (数式コピー)'!D20=""),"",IF(等級別保険料早見表!D20&lt;&gt;'等級別保険料早見表 (数式コピー)'!D20,"!!!",""))</f>
        <v/>
      </c>
      <c r="E20" s="121" t="str">
        <f>IF(AND(等級別保険料早見表!E20="",'等級別保険料早見表 (数式コピー)'!E20=""),"",IF(等級別保険料早見表!E20&lt;&gt;'等級別保険料早見表 (数式コピー)'!E20,"!!!",""))</f>
        <v/>
      </c>
      <c r="F20" s="95" t="str">
        <f>IF(AND(等級別保険料早見表!F20="",'等級別保険料早見表 (数式コピー)'!F20=""),"",IF(等級別保険料早見表!F20&lt;&gt;'等級別保険料早見表 (数式コピー)'!F20,"!!!",""))</f>
        <v/>
      </c>
      <c r="G20" s="100" t="str">
        <f>IF(AND(等級別保険料早見表!G20="",'等級別保険料早見表 (数式コピー)'!G20=""),"",IF(等級別保険料早見表!G20&lt;&gt;'等級別保険料早見表 (数式コピー)'!G20,"!!!",""))</f>
        <v/>
      </c>
      <c r="H20" s="101" t="str">
        <f>IF(AND(等級別保険料早見表!H20="",'等級別保険料早見表 (数式コピー)'!H20=""),"",IF(等級別保険料早見表!H20&lt;&gt;'等級別保険料早見表 (数式コピー)'!H20,"!!!",""))</f>
        <v/>
      </c>
      <c r="I20" s="102" t="str">
        <f>IF(AND(等級別保険料早見表!I20="",'等級別保険料早見表 (数式コピー)'!I20=""),"",IF(等級別保険料早見表!I20&lt;&gt;'等級別保険料早見表 (数式コピー)'!I20,"!!!",""))</f>
        <v/>
      </c>
      <c r="J20" s="100" t="str">
        <f>IF(AND(等級別保険料早見表!J20="",'等級別保険料早見表 (数式コピー)'!J20=""),"",IF(等級別保険料早見表!J20&lt;&gt;'等級別保険料早見表 (数式コピー)'!J20,"!!!",""))</f>
        <v/>
      </c>
      <c r="K20" s="103" t="str">
        <f>IF(AND(等級別保険料早見表!K20="",'等級別保険料早見表 (数式コピー)'!K20=""),"",IF(等級別保険料早見表!K20&lt;&gt;'等級別保険料早見表 (数式コピー)'!K20,"!!!",""))</f>
        <v/>
      </c>
      <c r="L20" s="102" t="str">
        <f>IF(AND(等級別保険料早見表!L20="",'等級別保険料早見表 (数式コピー)'!L20=""),"",IF(等級別保険料早見表!L20&lt;&gt;'等級別保険料早見表 (数式コピー)'!L20,"!!!",""))</f>
        <v/>
      </c>
      <c r="M20" s="100" t="str">
        <f>IF(AND(等級別保険料早見表!M20="",'等級別保険料早見表 (数式コピー)'!M20=""),"",IF(等級別保険料早見表!M20&lt;&gt;'等級別保険料早見表 (数式コピー)'!M20,"!!!",""))</f>
        <v/>
      </c>
      <c r="N20" s="103" t="str">
        <f>IF(AND(等級別保険料早見表!N20="",'等級別保険料早見表 (数式コピー)'!N20=""),"",IF(等級別保険料早見表!N20&lt;&gt;'等級別保険料早見表 (数式コピー)'!N20,"!!!",""))</f>
        <v/>
      </c>
      <c r="O20" s="102" t="str">
        <f>IF(AND(等級別保険料早見表!O20="",'等級別保険料早見表 (数式コピー)'!O20=""),"",IF(等級別保険料早見表!O20&lt;&gt;'等級別保険料早見表 (数式コピー)'!O20,"!!!",""))</f>
        <v/>
      </c>
      <c r="P20" s="100" t="str">
        <f>IF(AND(等級別保険料早見表!P20="",'等級別保険料早見表 (数式コピー)'!P20=""),"",IF(等級別保険料早見表!P20&lt;&gt;'等級別保険料早見表 (数式コピー)'!P20,"!!!",""))</f>
        <v/>
      </c>
      <c r="Q20" s="103" t="str">
        <f>IF(AND(等級別保険料早見表!Q20="",'等級別保険料早見表 (数式コピー)'!Q20=""),"",IF(等級別保険料早見表!Q20&lt;&gt;'等級別保険料早見表 (数式コピー)'!Q20,"!!!",""))</f>
        <v/>
      </c>
      <c r="R20" s="101" t="str">
        <f>IF(AND(等級別保険料早見表!R20="",'等級別保険料早見表 (数式コピー)'!R20=""),"",IF(等級別保険料早見表!R20&lt;&gt;'等級別保険料早見表 (数式コピー)'!R20,"!!!",""))</f>
        <v/>
      </c>
      <c r="S20" s="141" t="str">
        <f>IF(AND(等級別保険料早見表!S20="",'等級別保険料早見表 (数式コピー)'!S20=""),"",IF(等級別保険料早見表!S20&lt;&gt;'等級別保険料早見表 (数式コピー)'!S20,"!!!",""))</f>
        <v/>
      </c>
      <c r="T20" s="96" t="str">
        <f>IF(AND(等級別保険料早見表!T20="",'等級別保険料早見表 (数式コピー)'!T20=""),"",IF(等級別保険料早見表!T20&lt;&gt;'等級別保険料早見表 (数式コピー)'!T20,"!!!",""))</f>
        <v/>
      </c>
      <c r="U20" s="104" t="str">
        <f>IF(AND(等級別保険料早見表!U20="",'等級別保険料早見表 (数式コピー)'!U20=""),"",IF(等級別保険料早見表!U20&lt;&gt;'等級別保険料早見表 (数式コピー)'!U20,"!!!",""))</f>
        <v/>
      </c>
      <c r="V20" s="47"/>
      <c r="W20" s="49"/>
    </row>
    <row r="21" spans="1:24" s="51" customFormat="1" ht="19.399999999999999" customHeight="1" x14ac:dyDescent="0.2">
      <c r="A21" s="94" t="str">
        <f>IF(AND(等級別保険料早見表!A21="",'等級別保険料早見表 (数式コピー)'!A21=""),"",IF(等級別保険料早見表!A21&lt;&gt;'等級別保険料早見表 (数式コピー)'!A21,"!!!",""))</f>
        <v/>
      </c>
      <c r="B21" s="95" t="str">
        <f>IF(AND(等級別保険料早見表!B21="",'等級別保険料早見表 (数式コピー)'!B21=""),"",IF(等級別保険料早見表!B21&lt;&gt;'等級別保険料早見表 (数式コピー)'!B21,"!!!",""))</f>
        <v/>
      </c>
      <c r="C21" s="96" t="str">
        <f>IF(AND(等級別保険料早見表!C21="",'等級別保険料早見表 (数式コピー)'!C21=""),"",IF(等級別保険料早見表!C21&lt;&gt;'等級別保険料早見表 (数式コピー)'!C21,"!!!",""))</f>
        <v/>
      </c>
      <c r="D21" s="96" t="str">
        <f>IF(AND(等級別保険料早見表!D21="",'等級別保険料早見表 (数式コピー)'!D21=""),"",IF(等級別保険料早見表!D21&lt;&gt;'等級別保険料早見表 (数式コピー)'!D21,"!!!",""))</f>
        <v/>
      </c>
      <c r="E21" s="121" t="str">
        <f>IF(AND(等級別保険料早見表!E21="",'等級別保険料早見表 (数式コピー)'!E21=""),"",IF(等級別保険料早見表!E21&lt;&gt;'等級別保険料早見表 (数式コピー)'!E21,"!!!",""))</f>
        <v/>
      </c>
      <c r="F21" s="95" t="str">
        <f>IF(AND(等級別保険料早見表!F21="",'等級別保険料早見表 (数式コピー)'!F21=""),"",IF(等級別保険料早見表!F21&lt;&gt;'等級別保険料早見表 (数式コピー)'!F21,"!!!",""))</f>
        <v/>
      </c>
      <c r="G21" s="100" t="str">
        <f>IF(AND(等級別保険料早見表!G21="",'等級別保険料早見表 (数式コピー)'!G21=""),"",IF(等級別保険料早見表!G21&lt;&gt;'等級別保険料早見表 (数式コピー)'!G21,"!!!",""))</f>
        <v/>
      </c>
      <c r="H21" s="101" t="str">
        <f>IF(AND(等級別保険料早見表!H21="",'等級別保険料早見表 (数式コピー)'!H21=""),"",IF(等級別保険料早見表!H21&lt;&gt;'等級別保険料早見表 (数式コピー)'!H21,"!!!",""))</f>
        <v/>
      </c>
      <c r="I21" s="102" t="str">
        <f>IF(AND(等級別保険料早見表!I21="",'等級別保険料早見表 (数式コピー)'!I21=""),"",IF(等級別保険料早見表!I21&lt;&gt;'等級別保険料早見表 (数式コピー)'!I21,"!!!",""))</f>
        <v/>
      </c>
      <c r="J21" s="100" t="str">
        <f>IF(AND(等級別保険料早見表!J21="",'等級別保険料早見表 (数式コピー)'!J21=""),"",IF(等級別保険料早見表!J21&lt;&gt;'等級別保険料早見表 (数式コピー)'!J21,"!!!",""))</f>
        <v/>
      </c>
      <c r="K21" s="103" t="str">
        <f>IF(AND(等級別保険料早見表!K21="",'等級別保険料早見表 (数式コピー)'!K21=""),"",IF(等級別保険料早見表!K21&lt;&gt;'等級別保険料早見表 (数式コピー)'!K21,"!!!",""))</f>
        <v/>
      </c>
      <c r="L21" s="102" t="str">
        <f>IF(AND(等級別保険料早見表!L21="",'等級別保険料早見表 (数式コピー)'!L21=""),"",IF(等級別保険料早見表!L21&lt;&gt;'等級別保険料早見表 (数式コピー)'!L21,"!!!",""))</f>
        <v/>
      </c>
      <c r="M21" s="100" t="str">
        <f>IF(AND(等級別保険料早見表!M21="",'等級別保険料早見表 (数式コピー)'!M21=""),"",IF(等級別保険料早見表!M21&lt;&gt;'等級別保険料早見表 (数式コピー)'!M21,"!!!",""))</f>
        <v/>
      </c>
      <c r="N21" s="103" t="str">
        <f>IF(AND(等級別保険料早見表!N21="",'等級別保険料早見表 (数式コピー)'!N21=""),"",IF(等級別保険料早見表!N21&lt;&gt;'等級別保険料早見表 (数式コピー)'!N21,"!!!",""))</f>
        <v/>
      </c>
      <c r="O21" s="102" t="str">
        <f>IF(AND(等級別保険料早見表!O21="",'等級別保険料早見表 (数式コピー)'!O21=""),"",IF(等級別保険料早見表!O21&lt;&gt;'等級別保険料早見表 (数式コピー)'!O21,"!!!",""))</f>
        <v/>
      </c>
      <c r="P21" s="100" t="str">
        <f>IF(AND(等級別保険料早見表!P21="",'等級別保険料早見表 (数式コピー)'!P21=""),"",IF(等級別保険料早見表!P21&lt;&gt;'等級別保険料早見表 (数式コピー)'!P21,"!!!",""))</f>
        <v/>
      </c>
      <c r="Q21" s="103" t="str">
        <f>IF(AND(等級別保険料早見表!Q21="",'等級別保険料早見表 (数式コピー)'!Q21=""),"",IF(等級別保険料早見表!Q21&lt;&gt;'等級別保険料早見表 (数式コピー)'!Q21,"!!!",""))</f>
        <v/>
      </c>
      <c r="R21" s="101" t="str">
        <f>IF(AND(等級別保険料早見表!R21="",'等級別保険料早見表 (数式コピー)'!R21=""),"",IF(等級別保険料早見表!R21&lt;&gt;'等級別保険料早見表 (数式コピー)'!R21,"!!!",""))</f>
        <v/>
      </c>
      <c r="S21" s="141" t="str">
        <f>IF(AND(等級別保険料早見表!S21="",'等級別保険料早見表 (数式コピー)'!S21=""),"",IF(等級別保険料早見表!S21&lt;&gt;'等級別保険料早見表 (数式コピー)'!S21,"!!!",""))</f>
        <v/>
      </c>
      <c r="T21" s="96" t="str">
        <f>IF(AND(等級別保険料早見表!T21="",'等級別保険料早見表 (数式コピー)'!T21=""),"",IF(等級別保険料早見表!T21&lt;&gt;'等級別保険料早見表 (数式コピー)'!T21,"!!!",""))</f>
        <v/>
      </c>
      <c r="U21" s="104" t="str">
        <f>IF(AND(等級別保険料早見表!U21="",'等級別保険料早見表 (数式コピー)'!U21=""),"",IF(等級別保険料早見表!U21&lt;&gt;'等級別保険料早見表 (数式コピー)'!U21,"!!!",""))</f>
        <v/>
      </c>
      <c r="V21" s="47"/>
      <c r="W21" s="52"/>
    </row>
    <row r="22" spans="1:24" s="51" customFormat="1" ht="19.399999999999999" customHeight="1" x14ac:dyDescent="0.2">
      <c r="A22" s="94" t="str">
        <f>IF(AND(等級別保険料早見表!A22="",'等級別保険料早見表 (数式コピー)'!A22=""),"",IF(等級別保険料早見表!A22&lt;&gt;'等級別保険料早見表 (数式コピー)'!A22,"!!!",""))</f>
        <v/>
      </c>
      <c r="B22" s="95" t="str">
        <f>IF(AND(等級別保険料早見表!B22="",'等級別保険料早見表 (数式コピー)'!B22=""),"",IF(等級別保険料早見表!B22&lt;&gt;'等級別保険料早見表 (数式コピー)'!B22,"!!!",""))</f>
        <v/>
      </c>
      <c r="C22" s="96" t="str">
        <f>IF(AND(等級別保険料早見表!C22="",'等級別保険料早見表 (数式コピー)'!C22=""),"",IF(等級別保険料早見表!C22&lt;&gt;'等級別保険料早見表 (数式コピー)'!C22,"!!!",""))</f>
        <v/>
      </c>
      <c r="D22" s="96" t="str">
        <f>IF(AND(等級別保険料早見表!D22="",'等級別保険料早見表 (数式コピー)'!D22=""),"",IF(等級別保険料早見表!D22&lt;&gt;'等級別保険料早見表 (数式コピー)'!D22,"!!!",""))</f>
        <v/>
      </c>
      <c r="E22" s="121" t="str">
        <f>IF(AND(等級別保険料早見表!E22="",'等級別保険料早見表 (数式コピー)'!E22=""),"",IF(等級別保険料早見表!E22&lt;&gt;'等級別保険料早見表 (数式コピー)'!E22,"!!!",""))</f>
        <v/>
      </c>
      <c r="F22" s="95" t="str">
        <f>IF(AND(等級別保険料早見表!F22="",'等級別保険料早見表 (数式コピー)'!F22=""),"",IF(等級別保険料早見表!F22&lt;&gt;'等級別保険料早見表 (数式コピー)'!F22,"!!!",""))</f>
        <v/>
      </c>
      <c r="G22" s="100" t="str">
        <f>IF(AND(等級別保険料早見表!G22="",'等級別保険料早見表 (数式コピー)'!G22=""),"",IF(等級別保険料早見表!G22&lt;&gt;'等級別保険料早見表 (数式コピー)'!G22,"!!!",""))</f>
        <v/>
      </c>
      <c r="H22" s="101" t="str">
        <f>IF(AND(等級別保険料早見表!H22="",'等級別保険料早見表 (数式コピー)'!H22=""),"",IF(等級別保険料早見表!H22&lt;&gt;'等級別保険料早見表 (数式コピー)'!H22,"!!!",""))</f>
        <v/>
      </c>
      <c r="I22" s="102" t="str">
        <f>IF(AND(等級別保険料早見表!I22="",'等級別保険料早見表 (数式コピー)'!I22=""),"",IF(等級別保険料早見表!I22&lt;&gt;'等級別保険料早見表 (数式コピー)'!I22,"!!!",""))</f>
        <v/>
      </c>
      <c r="J22" s="100" t="str">
        <f>IF(AND(等級別保険料早見表!J22="",'等級別保険料早見表 (数式コピー)'!J22=""),"",IF(等級別保険料早見表!J22&lt;&gt;'等級別保険料早見表 (数式コピー)'!J22,"!!!",""))</f>
        <v/>
      </c>
      <c r="K22" s="103" t="str">
        <f>IF(AND(等級別保険料早見表!K22="",'等級別保険料早見表 (数式コピー)'!K22=""),"",IF(等級別保険料早見表!K22&lt;&gt;'等級別保険料早見表 (数式コピー)'!K22,"!!!",""))</f>
        <v/>
      </c>
      <c r="L22" s="102" t="str">
        <f>IF(AND(等級別保険料早見表!L22="",'等級別保険料早見表 (数式コピー)'!L22=""),"",IF(等級別保険料早見表!L22&lt;&gt;'等級別保険料早見表 (数式コピー)'!L22,"!!!",""))</f>
        <v/>
      </c>
      <c r="M22" s="100" t="str">
        <f>IF(AND(等級別保険料早見表!M22="",'等級別保険料早見表 (数式コピー)'!M22=""),"",IF(等級別保険料早見表!M22&lt;&gt;'等級別保険料早見表 (数式コピー)'!M22,"!!!",""))</f>
        <v/>
      </c>
      <c r="N22" s="103" t="str">
        <f>IF(AND(等級別保険料早見表!N22="",'等級別保険料早見表 (数式コピー)'!N22=""),"",IF(等級別保険料早見表!N22&lt;&gt;'等級別保険料早見表 (数式コピー)'!N22,"!!!",""))</f>
        <v/>
      </c>
      <c r="O22" s="102" t="str">
        <f>IF(AND(等級別保険料早見表!O22="",'等級別保険料早見表 (数式コピー)'!O22=""),"",IF(等級別保険料早見表!O22&lt;&gt;'等級別保険料早見表 (数式コピー)'!O22,"!!!",""))</f>
        <v/>
      </c>
      <c r="P22" s="100" t="str">
        <f>IF(AND(等級別保険料早見表!P22="",'等級別保険料早見表 (数式コピー)'!P22=""),"",IF(等級別保険料早見表!P22&lt;&gt;'等級別保険料早見表 (数式コピー)'!P22,"!!!",""))</f>
        <v/>
      </c>
      <c r="Q22" s="103" t="str">
        <f>IF(AND(等級別保険料早見表!Q22="",'等級別保険料早見表 (数式コピー)'!Q22=""),"",IF(等級別保険料早見表!Q22&lt;&gt;'等級別保険料早見表 (数式コピー)'!Q22,"!!!",""))</f>
        <v/>
      </c>
      <c r="R22" s="101" t="str">
        <f>IF(AND(等級別保険料早見表!R22="",'等級別保険料早見表 (数式コピー)'!R22=""),"",IF(等級別保険料早見表!R22&lt;&gt;'等級別保険料早見表 (数式コピー)'!R22,"!!!",""))</f>
        <v/>
      </c>
      <c r="S22" s="141" t="str">
        <f>IF(AND(等級別保険料早見表!S22="",'等級別保険料早見表 (数式コピー)'!S22=""),"",IF(等級別保険料早見表!S22&lt;&gt;'等級別保険料早見表 (数式コピー)'!S22,"!!!",""))</f>
        <v/>
      </c>
      <c r="T22" s="96" t="str">
        <f>IF(AND(等級別保険料早見表!T22="",'等級別保険料早見表 (数式コピー)'!T22=""),"",IF(等級別保険料早見表!T22&lt;&gt;'等級別保険料早見表 (数式コピー)'!T22,"!!!",""))</f>
        <v/>
      </c>
      <c r="U22" s="104" t="str">
        <f>IF(AND(等級別保険料早見表!U22="",'等級別保険料早見表 (数式コピー)'!U22=""),"",IF(等級別保険料早見表!U22&lt;&gt;'等級別保険料早見表 (数式コピー)'!U22,"!!!",""))</f>
        <v/>
      </c>
      <c r="V22" s="47"/>
      <c r="W22" s="52"/>
    </row>
    <row r="23" spans="1:24" s="51" customFormat="1" ht="19.399999999999999" customHeight="1" x14ac:dyDescent="0.2">
      <c r="A23" s="94" t="str">
        <f>IF(AND(等級別保険料早見表!A23="",'等級別保険料早見表 (数式コピー)'!A23=""),"",IF(等級別保険料早見表!A23&lt;&gt;'等級別保険料早見表 (数式コピー)'!A23,"!!!",""))</f>
        <v/>
      </c>
      <c r="B23" s="95" t="str">
        <f>IF(AND(等級別保険料早見表!B23="",'等級別保険料早見表 (数式コピー)'!B23=""),"",IF(等級別保険料早見表!B23&lt;&gt;'等級別保険料早見表 (数式コピー)'!B23,"!!!",""))</f>
        <v/>
      </c>
      <c r="C23" s="96" t="str">
        <f>IF(AND(等級別保険料早見表!C23="",'等級別保険料早見表 (数式コピー)'!C23=""),"",IF(等級別保険料早見表!C23&lt;&gt;'等級別保険料早見表 (数式コピー)'!C23,"!!!",""))</f>
        <v/>
      </c>
      <c r="D23" s="122" t="str">
        <f>IF(AND(等級別保険料早見表!D23="",'等級別保険料早見表 (数式コピー)'!D23=""),"",IF(等級別保険料早見表!D23&lt;&gt;'等級別保険料早見表 (数式コピー)'!D23,"!!!",""))</f>
        <v/>
      </c>
      <c r="E23" s="98" t="str">
        <f>IF(AND(等級別保険料早見表!E23="",'等級別保険料早見表 (数式コピー)'!E23=""),"",IF(等級別保険料早見表!E23&lt;&gt;'等級別保険料早見表 (数式コピー)'!E23,"!!!",""))</f>
        <v/>
      </c>
      <c r="F23" s="123" t="str">
        <f>IF(AND(等級別保険料早見表!F23="",'等級別保険料早見表 (数式コピー)'!F23=""),"",IF(等級別保険料早見表!F23&lt;&gt;'等級別保険料早見表 (数式コピー)'!F23,"!!!",""))</f>
        <v/>
      </c>
      <c r="G23" s="100" t="str">
        <f>IF(AND(等級別保険料早見表!G23="",'等級別保険料早見表 (数式コピー)'!G23=""),"",IF(等級別保険料早見表!G23&lt;&gt;'等級別保険料早見表 (数式コピー)'!G23,"!!!",""))</f>
        <v/>
      </c>
      <c r="H23" s="101" t="str">
        <f>IF(AND(等級別保険料早見表!H23="",'等級別保険料早見表 (数式コピー)'!H23=""),"",IF(等級別保険料早見表!H23&lt;&gt;'等級別保険料早見表 (数式コピー)'!H23,"!!!",""))</f>
        <v/>
      </c>
      <c r="I23" s="102" t="str">
        <f>IF(AND(等級別保険料早見表!I23="",'等級別保険料早見表 (数式コピー)'!I23=""),"",IF(等級別保険料早見表!I23&lt;&gt;'等級別保険料早見表 (数式コピー)'!I23,"!!!",""))</f>
        <v/>
      </c>
      <c r="J23" s="100" t="str">
        <f>IF(AND(等級別保険料早見表!J23="",'等級別保険料早見表 (数式コピー)'!J23=""),"",IF(等級別保険料早見表!J23&lt;&gt;'等級別保険料早見表 (数式コピー)'!J23,"!!!",""))</f>
        <v/>
      </c>
      <c r="K23" s="103" t="str">
        <f>IF(AND(等級別保険料早見表!K23="",'等級別保険料早見表 (数式コピー)'!K23=""),"",IF(等級別保険料早見表!K23&lt;&gt;'等級別保険料早見表 (数式コピー)'!K23,"!!!",""))</f>
        <v/>
      </c>
      <c r="L23" s="102" t="str">
        <f>IF(AND(等級別保険料早見表!L23="",'等級別保険料早見表 (数式コピー)'!L23=""),"",IF(等級別保険料早見表!L23&lt;&gt;'等級別保険料早見表 (数式コピー)'!L23,"!!!",""))</f>
        <v/>
      </c>
      <c r="M23" s="100" t="str">
        <f>IF(AND(等級別保険料早見表!M23="",'等級別保険料早見表 (数式コピー)'!M23=""),"",IF(等級別保険料早見表!M23&lt;&gt;'等級別保険料早見表 (数式コピー)'!M23,"!!!",""))</f>
        <v/>
      </c>
      <c r="N23" s="103" t="str">
        <f>IF(AND(等級別保険料早見表!N23="",'等級別保険料早見表 (数式コピー)'!N23=""),"",IF(等級別保険料早見表!N23&lt;&gt;'等級別保険料早見表 (数式コピー)'!N23,"!!!",""))</f>
        <v/>
      </c>
      <c r="O23" s="102" t="str">
        <f>IF(AND(等級別保険料早見表!O23="",'等級別保険料早見表 (数式コピー)'!O23=""),"",IF(等級別保険料早見表!O23&lt;&gt;'等級別保険料早見表 (数式コピー)'!O23,"!!!",""))</f>
        <v/>
      </c>
      <c r="P23" s="100" t="str">
        <f>IF(AND(等級別保険料早見表!P23="",'等級別保険料早見表 (数式コピー)'!P23=""),"",IF(等級別保険料早見表!P23&lt;&gt;'等級別保険料早見表 (数式コピー)'!P23,"!!!",""))</f>
        <v/>
      </c>
      <c r="Q23" s="103" t="str">
        <f>IF(AND(等級別保険料早見表!Q23="",'等級別保険料早見表 (数式コピー)'!Q23=""),"",IF(等級別保険料早見表!Q23&lt;&gt;'等級別保険料早見表 (数式コピー)'!Q23,"!!!",""))</f>
        <v/>
      </c>
      <c r="R23" s="101" t="str">
        <f>IF(AND(等級別保険料早見表!R23="",'等級別保険料早見表 (数式コピー)'!R23=""),"",IF(等級別保険料早見表!R23&lt;&gt;'等級別保険料早見表 (数式コピー)'!R23,"!!!",""))</f>
        <v/>
      </c>
      <c r="S23" s="141" t="str">
        <f>IF(AND(等級別保険料早見表!S23="",'等級別保険料早見表 (数式コピー)'!S23=""),"",IF(等級別保険料早見表!S23&lt;&gt;'等級別保険料早見表 (数式コピー)'!S23,"!!!",""))</f>
        <v/>
      </c>
      <c r="T23" s="96" t="str">
        <f>IF(AND(等級別保険料早見表!T23="",'等級別保険料早見表 (数式コピー)'!T23=""),"",IF(等級別保険料早見表!T23&lt;&gt;'等級別保険料早見表 (数式コピー)'!T23,"!!!",""))</f>
        <v/>
      </c>
      <c r="U23" s="104" t="str">
        <f>IF(AND(等級別保険料早見表!U23="",'等級別保険料早見表 (数式コピー)'!U23=""),"",IF(等級別保険料早見表!U23&lt;&gt;'等級別保険料早見表 (数式コピー)'!U23,"!!!",""))</f>
        <v/>
      </c>
      <c r="V23" s="47"/>
      <c r="W23" s="52"/>
    </row>
    <row r="24" spans="1:24" s="51" customFormat="1" ht="19.399999999999999" customHeight="1" thickBot="1" x14ac:dyDescent="0.25">
      <c r="A24" s="109" t="str">
        <f>IF(AND(等級別保険料早見表!A24="",'等級別保険料早見表 (数式コピー)'!A24=""),"",IF(等級別保険料早見表!A24&lt;&gt;'等級別保険料早見表 (数式コピー)'!A24,"!!!",""))</f>
        <v/>
      </c>
      <c r="B24" s="110" t="str">
        <f>IF(AND(等級別保険料早見表!B24="",'等級別保険料早見表 (数式コピー)'!B24=""),"",IF(等級別保険料早見表!B24&lt;&gt;'等級別保険料早見表 (数式コピー)'!B24,"!!!",""))</f>
        <v/>
      </c>
      <c r="C24" s="111" t="str">
        <f>IF(AND(等級別保険料早見表!C24="",'等級別保険料早見表 (数式コピー)'!C24=""),"",IF(等級別保険料早見表!C24&lt;&gt;'等級別保険料早見表 (数式コピー)'!C24,"!!!",""))</f>
        <v/>
      </c>
      <c r="D24" s="119" t="str">
        <f>IF(AND(等級別保険料早見表!D24="",'等級別保険料早見表 (数式コピー)'!D24=""),"",IF(等級別保険料早見表!D24&lt;&gt;'等級別保険料早見表 (数式コピー)'!D24,"!!!",""))</f>
        <v/>
      </c>
      <c r="E24" s="113" t="str">
        <f>IF(AND(等級別保険料早見表!E24="",'等級別保険料早見表 (数式コピー)'!E24=""),"",IF(等級別保険料早見表!E24&lt;&gt;'等級別保険料早見表 (数式コピー)'!E24,"!!!",""))</f>
        <v/>
      </c>
      <c r="F24" s="124" t="str">
        <f>IF(AND(等級別保険料早見表!F24="",'等級別保険料早見表 (数式コピー)'!F24=""),"",IF(等級別保険料早見表!F24&lt;&gt;'等級別保険料早見表 (数式コピー)'!F24,"!!!",""))</f>
        <v/>
      </c>
      <c r="G24" s="115" t="str">
        <f>IF(AND(等級別保険料早見表!G24="",'等級別保険料早見表 (数式コピー)'!G24=""),"",IF(等級別保険料早見表!G24&lt;&gt;'等級別保険料早見表 (数式コピー)'!G24,"!!!",""))</f>
        <v/>
      </c>
      <c r="H24" s="116" t="str">
        <f>IF(AND(等級別保険料早見表!H24="",'等級別保険料早見表 (数式コピー)'!H24=""),"",IF(等級別保険料早見表!H24&lt;&gt;'等級別保険料早見表 (数式コピー)'!H24,"!!!",""))</f>
        <v/>
      </c>
      <c r="I24" s="117" t="str">
        <f>IF(AND(等級別保険料早見表!I24="",'等級別保険料早見表 (数式コピー)'!I24=""),"",IF(等級別保険料早見表!I24&lt;&gt;'等級別保険料早見表 (数式コピー)'!I24,"!!!",""))</f>
        <v/>
      </c>
      <c r="J24" s="115" t="str">
        <f>IF(AND(等級別保険料早見表!J24="",'等級別保険料早見表 (数式コピー)'!J24=""),"",IF(等級別保険料早見表!J24&lt;&gt;'等級別保険料早見表 (数式コピー)'!J24,"!!!",""))</f>
        <v/>
      </c>
      <c r="K24" s="118" t="str">
        <f>IF(AND(等級別保険料早見表!K24="",'等級別保険料早見表 (数式コピー)'!K24=""),"",IF(等級別保険料早見表!K24&lt;&gt;'等級別保険料早見表 (数式コピー)'!K24,"!!!",""))</f>
        <v/>
      </c>
      <c r="L24" s="117" t="str">
        <f>IF(AND(等級別保険料早見表!L24="",'等級別保険料早見表 (数式コピー)'!L24=""),"",IF(等級別保険料早見表!L24&lt;&gt;'等級別保険料早見表 (数式コピー)'!L24,"!!!",""))</f>
        <v/>
      </c>
      <c r="M24" s="115" t="str">
        <f>IF(AND(等級別保険料早見表!M24="",'等級別保険料早見表 (数式コピー)'!M24=""),"",IF(等級別保険料早見表!M24&lt;&gt;'等級別保険料早見表 (数式コピー)'!M24,"!!!",""))</f>
        <v/>
      </c>
      <c r="N24" s="118" t="str">
        <f>IF(AND(等級別保険料早見表!N24="",'等級別保険料早見表 (数式コピー)'!N24=""),"",IF(等級別保険料早見表!N24&lt;&gt;'等級別保険料早見表 (数式コピー)'!N24,"!!!",""))</f>
        <v/>
      </c>
      <c r="O24" s="117" t="str">
        <f>IF(AND(等級別保険料早見表!O24="",'等級別保険料早見表 (数式コピー)'!O24=""),"",IF(等級別保険料早見表!O24&lt;&gt;'等級別保険料早見表 (数式コピー)'!O24,"!!!",""))</f>
        <v/>
      </c>
      <c r="P24" s="115" t="str">
        <f>IF(AND(等級別保険料早見表!P24="",'等級別保険料早見表 (数式コピー)'!P24=""),"",IF(等級別保険料早見表!P24&lt;&gt;'等級別保険料早見表 (数式コピー)'!P24,"!!!",""))</f>
        <v/>
      </c>
      <c r="Q24" s="118" t="str">
        <f>IF(AND(等級別保険料早見表!Q24="",'等級別保険料早見表 (数式コピー)'!Q24=""),"",IF(等級別保険料早見表!Q24&lt;&gt;'等級別保険料早見表 (数式コピー)'!Q24,"!!!",""))</f>
        <v/>
      </c>
      <c r="R24" s="116" t="str">
        <f>IF(AND(等級別保険料早見表!R24="",'等級別保険料早見表 (数式コピー)'!R24=""),"",IF(等級別保険料早見表!R24&lt;&gt;'等級別保険料早見表 (数式コピー)'!R24,"!!!",""))</f>
        <v/>
      </c>
      <c r="S24" s="133" t="str">
        <f>IF(AND(等級別保険料早見表!S24="",'等級別保険料早見表 (数式コピー)'!S24=""),"",IF(等級別保険料早見表!S24&lt;&gt;'等級別保険料早見表 (数式コピー)'!S24,"!!!",""))</f>
        <v/>
      </c>
      <c r="T24" s="119" t="str">
        <f>IF(AND(等級別保険料早見表!T24="",'等級別保険料早見表 (数式コピー)'!T24=""),"",IF(等級別保険料早見表!T24&lt;&gt;'等級別保険料早見表 (数式コピー)'!T24,"!!!",""))</f>
        <v/>
      </c>
      <c r="U24" s="120" t="str">
        <f>IF(AND(等級別保険料早見表!U24="",'等級別保険料早見表 (数式コピー)'!U24=""),"",IF(等級別保険料早見表!U24&lt;&gt;'等級別保険料早見表 (数式コピー)'!U24,"!!!",""))</f>
        <v/>
      </c>
      <c r="V24" s="53"/>
      <c r="W24" s="54"/>
    </row>
    <row r="25" spans="1:24" s="51" customFormat="1" ht="19.399999999999999" customHeight="1" x14ac:dyDescent="0.2">
      <c r="A25" s="94" t="str">
        <f>IF(AND(等級別保険料早見表!A25="",'等級別保険料早見表 (数式コピー)'!A25=""),"",IF(等級別保険料早見表!A25&lt;&gt;'等級別保険料早見表 (数式コピー)'!A25,"!!!",""))</f>
        <v/>
      </c>
      <c r="B25" s="95" t="str">
        <f>IF(AND(等級別保険料早見表!B25="",'等級別保険料早見表 (数式コピー)'!B25=""),"",IF(等級別保険料早見表!B25&lt;&gt;'等級別保険料早見表 (数式コピー)'!B25,"!!!",""))</f>
        <v/>
      </c>
      <c r="C25" s="96" t="str">
        <f>IF(AND(等級別保険料早見表!C25="",'等級別保険料早見表 (数式コピー)'!C25=""),"",IF(等級別保険料早見表!C25&lt;&gt;'等級別保険料早見表 (数式コピー)'!C25,"!!!",""))</f>
        <v/>
      </c>
      <c r="D25" s="96" t="str">
        <f>IF(AND(等級別保険料早見表!D25="",'等級別保険料早見表 (数式コピー)'!D25=""),"",IF(等級別保険料早見表!D25&lt;&gt;'等級別保険料早見表 (数式コピー)'!D25,"!!!",""))</f>
        <v/>
      </c>
      <c r="E25" s="121" t="str">
        <f>IF(AND(等級別保険料早見表!E25="",'等級別保険料早見表 (数式コピー)'!E25=""),"",IF(等級別保険料早見表!E25&lt;&gt;'等級別保険料早見表 (数式コピー)'!E25,"!!!",""))</f>
        <v/>
      </c>
      <c r="F25" s="95" t="str">
        <f>IF(AND(等級別保険料早見表!F25="",'等級別保険料早見表 (数式コピー)'!F25=""),"",IF(等級別保険料早見表!F25&lt;&gt;'等級別保険料早見表 (数式コピー)'!F25,"!!!",""))</f>
        <v/>
      </c>
      <c r="G25" s="100" t="str">
        <f>IF(AND(等級別保険料早見表!G25="",'等級別保険料早見表 (数式コピー)'!G25=""),"",IF(等級別保険料早見表!G25&lt;&gt;'等級別保険料早見表 (数式コピー)'!G25,"!!!",""))</f>
        <v/>
      </c>
      <c r="H25" s="101" t="str">
        <f>IF(AND(等級別保険料早見表!H25="",'等級別保険料早見表 (数式コピー)'!H25=""),"",IF(等級別保険料早見表!H25&lt;&gt;'等級別保険料早見表 (数式コピー)'!H25,"!!!",""))</f>
        <v/>
      </c>
      <c r="I25" s="102" t="str">
        <f>IF(AND(等級別保険料早見表!I25="",'等級別保険料早見表 (数式コピー)'!I25=""),"",IF(等級別保険料早見表!I25&lt;&gt;'等級別保険料早見表 (数式コピー)'!I25,"!!!",""))</f>
        <v/>
      </c>
      <c r="J25" s="100" t="str">
        <f>IF(AND(等級別保険料早見表!J25="",'等級別保険料早見表 (数式コピー)'!J25=""),"",IF(等級別保険料早見表!J25&lt;&gt;'等級別保険料早見表 (数式コピー)'!J25,"!!!",""))</f>
        <v/>
      </c>
      <c r="K25" s="103" t="str">
        <f>IF(AND(等級別保険料早見表!K25="",'等級別保険料早見表 (数式コピー)'!K25=""),"",IF(等級別保険料早見表!K25&lt;&gt;'等級別保険料早見表 (数式コピー)'!K25,"!!!",""))</f>
        <v/>
      </c>
      <c r="L25" s="102" t="str">
        <f>IF(AND(等級別保険料早見表!L25="",'等級別保険料早見表 (数式コピー)'!L25=""),"",IF(等級別保険料早見表!L25&lt;&gt;'等級別保険料早見表 (数式コピー)'!L25,"!!!",""))</f>
        <v/>
      </c>
      <c r="M25" s="100" t="str">
        <f>IF(AND(等級別保険料早見表!M25="",'等級別保険料早見表 (数式コピー)'!M25=""),"",IF(等級別保険料早見表!M25&lt;&gt;'等級別保険料早見表 (数式コピー)'!M25,"!!!",""))</f>
        <v/>
      </c>
      <c r="N25" s="103" t="str">
        <f>IF(AND(等級別保険料早見表!N25="",'等級別保険料早見表 (数式コピー)'!N25=""),"",IF(等級別保険料早見表!N25&lt;&gt;'等級別保険料早見表 (数式コピー)'!N25,"!!!",""))</f>
        <v/>
      </c>
      <c r="O25" s="102" t="str">
        <f>IF(AND(等級別保険料早見表!O25="",'等級別保険料早見表 (数式コピー)'!O25=""),"",IF(等級別保険料早見表!O25&lt;&gt;'等級別保険料早見表 (数式コピー)'!O25,"!!!",""))</f>
        <v/>
      </c>
      <c r="P25" s="100" t="str">
        <f>IF(AND(等級別保険料早見表!P25="",'等級別保険料早見表 (数式コピー)'!P25=""),"",IF(等級別保険料早見表!P25&lt;&gt;'等級別保険料早見表 (数式コピー)'!P25,"!!!",""))</f>
        <v/>
      </c>
      <c r="Q25" s="103" t="str">
        <f>IF(AND(等級別保険料早見表!Q25="",'等級別保険料早見表 (数式コピー)'!Q25=""),"",IF(等級別保険料早見表!Q25&lt;&gt;'等級別保険料早見表 (数式コピー)'!Q25,"!!!",""))</f>
        <v/>
      </c>
      <c r="R25" s="101" t="str">
        <f>IF(AND(等級別保険料早見表!R25="",'等級別保険料早見表 (数式コピー)'!R25=""),"",IF(等級別保険料早見表!R25&lt;&gt;'等級別保険料早見表 (数式コピー)'!R25,"!!!",""))</f>
        <v/>
      </c>
      <c r="S25" s="141" t="str">
        <f>IF(AND(等級別保険料早見表!S25="",'等級別保険料早見表 (数式コピー)'!S25=""),"",IF(等級別保険料早見表!S25&lt;&gt;'等級別保険料早見表 (数式コピー)'!S25,"!!!",""))</f>
        <v/>
      </c>
      <c r="T25" s="96" t="str">
        <f>IF(AND(等級別保険料早見表!T25="",'等級別保険料早見表 (数式コピー)'!T25=""),"",IF(等級別保険料早見表!T25&lt;&gt;'等級別保険料早見表 (数式コピー)'!T25,"!!!",""))</f>
        <v/>
      </c>
      <c r="U25" s="104" t="str">
        <f>IF(AND(等級別保険料早見表!U25="",'等級別保険料早見表 (数式コピー)'!U25=""),"",IF(等級別保険料早見表!U25&lt;&gt;'等級別保険料早見表 (数式コピー)'!U25,"!!!",""))</f>
        <v/>
      </c>
      <c r="V25" s="47"/>
      <c r="W25" s="49"/>
    </row>
    <row r="26" spans="1:24" s="51" customFormat="1" ht="19.399999999999999" customHeight="1" x14ac:dyDescent="0.2">
      <c r="A26" s="94" t="str">
        <f>IF(AND(等級別保険料早見表!A26="",'等級別保険料早見表 (数式コピー)'!A26=""),"",IF(等級別保険料早見表!A26&lt;&gt;'等級別保険料早見表 (数式コピー)'!A26,"!!!",""))</f>
        <v/>
      </c>
      <c r="B26" s="95" t="str">
        <f>IF(AND(等級別保険料早見表!B26="",'等級別保険料早見表 (数式コピー)'!B26=""),"",IF(等級別保険料早見表!B26&lt;&gt;'等級別保険料早見表 (数式コピー)'!B26,"!!!",""))</f>
        <v/>
      </c>
      <c r="C26" s="96" t="str">
        <f>IF(AND(等級別保険料早見表!C26="",'等級別保険料早見表 (数式コピー)'!C26=""),"",IF(等級別保険料早見表!C26&lt;&gt;'等級別保険料早見表 (数式コピー)'!C26,"!!!",""))</f>
        <v/>
      </c>
      <c r="D26" s="96" t="str">
        <f>IF(AND(等級別保険料早見表!D26="",'等級別保険料早見表 (数式コピー)'!D26=""),"",IF(等級別保険料早見表!D26&lt;&gt;'等級別保険料早見表 (数式コピー)'!D26,"!!!",""))</f>
        <v/>
      </c>
      <c r="E26" s="121" t="str">
        <f>IF(AND(等級別保険料早見表!E26="",'等級別保険料早見表 (数式コピー)'!E26=""),"",IF(等級別保険料早見表!E26&lt;&gt;'等級別保険料早見表 (数式コピー)'!E26,"!!!",""))</f>
        <v/>
      </c>
      <c r="F26" s="95" t="str">
        <f>IF(AND(等級別保険料早見表!F26="",'等級別保険料早見表 (数式コピー)'!F26=""),"",IF(等級別保険料早見表!F26&lt;&gt;'等級別保険料早見表 (数式コピー)'!F26,"!!!",""))</f>
        <v/>
      </c>
      <c r="G26" s="100" t="str">
        <f>IF(AND(等級別保険料早見表!G26="",'等級別保険料早見表 (数式コピー)'!G26=""),"",IF(等級別保険料早見表!G26&lt;&gt;'等級別保険料早見表 (数式コピー)'!G26,"!!!",""))</f>
        <v/>
      </c>
      <c r="H26" s="101" t="str">
        <f>IF(AND(等級別保険料早見表!H26="",'等級別保険料早見表 (数式コピー)'!H26=""),"",IF(等級別保険料早見表!H26&lt;&gt;'等級別保険料早見表 (数式コピー)'!H26,"!!!",""))</f>
        <v/>
      </c>
      <c r="I26" s="102" t="str">
        <f>IF(AND(等級別保険料早見表!I26="",'等級別保険料早見表 (数式コピー)'!I26=""),"",IF(等級別保険料早見表!I26&lt;&gt;'等級別保険料早見表 (数式コピー)'!I26,"!!!",""))</f>
        <v/>
      </c>
      <c r="J26" s="100" t="str">
        <f>IF(AND(等級別保険料早見表!J26="",'等級別保険料早見表 (数式コピー)'!J26=""),"",IF(等級別保険料早見表!J26&lt;&gt;'等級別保険料早見表 (数式コピー)'!J26,"!!!",""))</f>
        <v/>
      </c>
      <c r="K26" s="103" t="str">
        <f>IF(AND(等級別保険料早見表!K26="",'等級別保険料早見表 (数式コピー)'!K26=""),"",IF(等級別保険料早見表!K26&lt;&gt;'等級別保険料早見表 (数式コピー)'!K26,"!!!",""))</f>
        <v/>
      </c>
      <c r="L26" s="102" t="str">
        <f>IF(AND(等級別保険料早見表!L26="",'等級別保険料早見表 (数式コピー)'!L26=""),"",IF(等級別保険料早見表!L26&lt;&gt;'等級別保険料早見表 (数式コピー)'!L26,"!!!",""))</f>
        <v/>
      </c>
      <c r="M26" s="100" t="str">
        <f>IF(AND(等級別保険料早見表!M26="",'等級別保険料早見表 (数式コピー)'!M26=""),"",IF(等級別保険料早見表!M26&lt;&gt;'等級別保険料早見表 (数式コピー)'!M26,"!!!",""))</f>
        <v/>
      </c>
      <c r="N26" s="103" t="str">
        <f>IF(AND(等級別保険料早見表!N26="",'等級別保険料早見表 (数式コピー)'!N26=""),"",IF(等級別保険料早見表!N26&lt;&gt;'等級別保険料早見表 (数式コピー)'!N26,"!!!",""))</f>
        <v/>
      </c>
      <c r="O26" s="102" t="str">
        <f>IF(AND(等級別保険料早見表!O26="",'等級別保険料早見表 (数式コピー)'!O26=""),"",IF(等級別保険料早見表!O26&lt;&gt;'等級別保険料早見表 (数式コピー)'!O26,"!!!",""))</f>
        <v/>
      </c>
      <c r="P26" s="100" t="str">
        <f>IF(AND(等級別保険料早見表!P26="",'等級別保険料早見表 (数式コピー)'!P26=""),"",IF(等級別保険料早見表!P26&lt;&gt;'等級別保険料早見表 (数式コピー)'!P26,"!!!",""))</f>
        <v/>
      </c>
      <c r="Q26" s="103" t="str">
        <f>IF(AND(等級別保険料早見表!Q26="",'等級別保険料早見表 (数式コピー)'!Q26=""),"",IF(等級別保険料早見表!Q26&lt;&gt;'等級別保険料早見表 (数式コピー)'!Q26,"!!!",""))</f>
        <v/>
      </c>
      <c r="R26" s="101" t="str">
        <f>IF(AND(等級別保険料早見表!R26="",'等級別保険料早見表 (数式コピー)'!R26=""),"",IF(等級別保険料早見表!R26&lt;&gt;'等級別保険料早見表 (数式コピー)'!R26,"!!!",""))</f>
        <v/>
      </c>
      <c r="S26" s="141" t="str">
        <f>IF(AND(等級別保険料早見表!S26="",'等級別保険料早見表 (数式コピー)'!S26=""),"",IF(等級別保険料早見表!S26&lt;&gt;'等級別保険料早見表 (数式コピー)'!S26,"!!!",""))</f>
        <v/>
      </c>
      <c r="T26" s="96" t="str">
        <f>IF(AND(等級別保険料早見表!T26="",'等級別保険料早見表 (数式コピー)'!T26=""),"",IF(等級別保険料早見表!T26&lt;&gt;'等級別保険料早見表 (数式コピー)'!T26,"!!!",""))</f>
        <v/>
      </c>
      <c r="U26" s="104" t="str">
        <f>IF(AND(等級別保険料早見表!U26="",'等級別保険料早見表 (数式コピー)'!U26=""),"",IF(等級別保険料早見表!U26&lt;&gt;'等級別保険料早見表 (数式コピー)'!U26,"!!!",""))</f>
        <v/>
      </c>
      <c r="V26" s="47"/>
      <c r="W26" s="52"/>
    </row>
    <row r="27" spans="1:24" s="51" customFormat="1" ht="19.399999999999999" customHeight="1" x14ac:dyDescent="0.2">
      <c r="A27" s="94" t="str">
        <f>IF(AND(等級別保険料早見表!A27="",'等級別保険料早見表 (数式コピー)'!A27=""),"",IF(等級別保険料早見表!A27&lt;&gt;'等級別保険料早見表 (数式コピー)'!A27,"!!!",""))</f>
        <v/>
      </c>
      <c r="B27" s="95" t="str">
        <f>IF(AND(等級別保険料早見表!B27="",'等級別保険料早見表 (数式コピー)'!B27=""),"",IF(等級別保険料早見表!B27&lt;&gt;'等級別保険料早見表 (数式コピー)'!B27,"!!!",""))</f>
        <v/>
      </c>
      <c r="C27" s="96" t="str">
        <f>IF(AND(等級別保険料早見表!C27="",'等級別保険料早見表 (数式コピー)'!C27=""),"",IF(等級別保険料早見表!C27&lt;&gt;'等級別保険料早見表 (数式コピー)'!C27,"!!!",""))</f>
        <v/>
      </c>
      <c r="D27" s="96" t="str">
        <f>IF(AND(等級別保険料早見表!D27="",'等級別保険料早見表 (数式コピー)'!D27=""),"",IF(等級別保険料早見表!D27&lt;&gt;'等級別保険料早見表 (数式コピー)'!D27,"!!!",""))</f>
        <v/>
      </c>
      <c r="E27" s="121" t="str">
        <f>IF(AND(等級別保険料早見表!E27="",'等級別保険料早見表 (数式コピー)'!E27=""),"",IF(等級別保険料早見表!E27&lt;&gt;'等級別保険料早見表 (数式コピー)'!E27,"!!!",""))</f>
        <v/>
      </c>
      <c r="F27" s="95" t="str">
        <f>IF(AND(等級別保険料早見表!F27="",'等級別保険料早見表 (数式コピー)'!F27=""),"",IF(等級別保険料早見表!F27&lt;&gt;'等級別保険料早見表 (数式コピー)'!F27,"!!!",""))</f>
        <v/>
      </c>
      <c r="G27" s="100" t="str">
        <f>IF(AND(等級別保険料早見表!G27="",'等級別保険料早見表 (数式コピー)'!G27=""),"",IF(等級別保険料早見表!G27&lt;&gt;'等級別保険料早見表 (数式コピー)'!G27,"!!!",""))</f>
        <v/>
      </c>
      <c r="H27" s="101" t="str">
        <f>IF(AND(等級別保険料早見表!H27="",'等級別保険料早見表 (数式コピー)'!H27=""),"",IF(等級別保険料早見表!H27&lt;&gt;'等級別保険料早見表 (数式コピー)'!H27,"!!!",""))</f>
        <v/>
      </c>
      <c r="I27" s="102" t="str">
        <f>IF(AND(等級別保険料早見表!I27="",'等級別保険料早見表 (数式コピー)'!I27=""),"",IF(等級別保険料早見表!I27&lt;&gt;'等級別保険料早見表 (数式コピー)'!I27,"!!!",""))</f>
        <v/>
      </c>
      <c r="J27" s="100" t="str">
        <f>IF(AND(等級別保険料早見表!J27="",'等級別保険料早見表 (数式コピー)'!J27=""),"",IF(等級別保険料早見表!J27&lt;&gt;'等級別保険料早見表 (数式コピー)'!J27,"!!!",""))</f>
        <v/>
      </c>
      <c r="K27" s="103" t="str">
        <f>IF(AND(等級別保険料早見表!K27="",'等級別保険料早見表 (数式コピー)'!K27=""),"",IF(等級別保険料早見表!K27&lt;&gt;'等級別保険料早見表 (数式コピー)'!K27,"!!!",""))</f>
        <v/>
      </c>
      <c r="L27" s="102" t="str">
        <f>IF(AND(等級別保険料早見表!L27="",'等級別保険料早見表 (数式コピー)'!L27=""),"",IF(等級別保険料早見表!L27&lt;&gt;'等級別保険料早見表 (数式コピー)'!L27,"!!!",""))</f>
        <v/>
      </c>
      <c r="M27" s="100" t="str">
        <f>IF(AND(等級別保険料早見表!M27="",'等級別保険料早見表 (数式コピー)'!M27=""),"",IF(等級別保険料早見表!M27&lt;&gt;'等級別保険料早見表 (数式コピー)'!M27,"!!!",""))</f>
        <v/>
      </c>
      <c r="N27" s="103" t="str">
        <f>IF(AND(等級別保険料早見表!N27="",'等級別保険料早見表 (数式コピー)'!N27=""),"",IF(等級別保険料早見表!N27&lt;&gt;'等級別保険料早見表 (数式コピー)'!N27,"!!!",""))</f>
        <v/>
      </c>
      <c r="O27" s="102" t="str">
        <f>IF(AND(等級別保険料早見表!O27="",'等級別保険料早見表 (数式コピー)'!O27=""),"",IF(等級別保険料早見表!O27&lt;&gt;'等級別保険料早見表 (数式コピー)'!O27,"!!!",""))</f>
        <v/>
      </c>
      <c r="P27" s="100" t="str">
        <f>IF(AND(等級別保険料早見表!P27="",'等級別保険料早見表 (数式コピー)'!P27=""),"",IF(等級別保険料早見表!P27&lt;&gt;'等級別保険料早見表 (数式コピー)'!P27,"!!!",""))</f>
        <v/>
      </c>
      <c r="Q27" s="103" t="str">
        <f>IF(AND(等級別保険料早見表!Q27="",'等級別保険料早見表 (数式コピー)'!Q27=""),"",IF(等級別保険料早見表!Q27&lt;&gt;'等級別保険料早見表 (数式コピー)'!Q27,"!!!",""))</f>
        <v/>
      </c>
      <c r="R27" s="101" t="str">
        <f>IF(AND(等級別保険料早見表!R27="",'等級別保険料早見表 (数式コピー)'!R27=""),"",IF(等級別保険料早見表!R27&lt;&gt;'等級別保険料早見表 (数式コピー)'!R27,"!!!",""))</f>
        <v/>
      </c>
      <c r="S27" s="141" t="str">
        <f>IF(AND(等級別保険料早見表!S27="",'等級別保険料早見表 (数式コピー)'!S27=""),"",IF(等級別保険料早見表!S27&lt;&gt;'等級別保険料早見表 (数式コピー)'!S27,"!!!",""))</f>
        <v/>
      </c>
      <c r="T27" s="96" t="str">
        <f>IF(AND(等級別保険料早見表!T27="",'等級別保険料早見表 (数式コピー)'!T27=""),"",IF(等級別保険料早見表!T27&lt;&gt;'等級別保険料早見表 (数式コピー)'!T27,"!!!",""))</f>
        <v/>
      </c>
      <c r="U27" s="104" t="str">
        <f>IF(AND(等級別保険料早見表!U27="",'等級別保険料早見表 (数式コピー)'!U27=""),"",IF(等級別保険料早見表!U27&lt;&gt;'等級別保険料早見表 (数式コピー)'!U27,"!!!",""))</f>
        <v/>
      </c>
      <c r="V27" s="47"/>
      <c r="W27" s="52"/>
    </row>
    <row r="28" spans="1:24" s="51" customFormat="1" ht="19.399999999999999" customHeight="1" x14ac:dyDescent="0.2">
      <c r="A28" s="94" t="str">
        <f>IF(AND(等級別保険料早見表!A28="",'等級別保険料早見表 (数式コピー)'!A28=""),"",IF(等級別保険料早見表!A28&lt;&gt;'等級別保険料早見表 (数式コピー)'!A28,"!!!",""))</f>
        <v/>
      </c>
      <c r="B28" s="95" t="str">
        <f>IF(AND(等級別保険料早見表!B28="",'等級別保険料早見表 (数式コピー)'!B28=""),"",IF(等級別保険料早見表!B28&lt;&gt;'等級別保険料早見表 (数式コピー)'!B28,"!!!",""))</f>
        <v/>
      </c>
      <c r="C28" s="96" t="str">
        <f>IF(AND(等級別保険料早見表!C28="",'等級別保険料早見表 (数式コピー)'!C28=""),"",IF(等級別保険料早見表!C28&lt;&gt;'等級別保険料早見表 (数式コピー)'!C28,"!!!",""))</f>
        <v/>
      </c>
      <c r="D28" s="122" t="str">
        <f>IF(AND(等級別保険料早見表!D28="",'等級別保険料早見表 (数式コピー)'!D28=""),"",IF(等級別保険料早見表!D28&lt;&gt;'等級別保険料早見表 (数式コピー)'!D28,"!!!",""))</f>
        <v/>
      </c>
      <c r="E28" s="98" t="str">
        <f>IF(AND(等級別保険料早見表!E28="",'等級別保険料早見表 (数式コピー)'!E28=""),"",IF(等級別保険料早見表!E28&lt;&gt;'等級別保険料早見表 (数式コピー)'!E28,"!!!",""))</f>
        <v/>
      </c>
      <c r="F28" s="123" t="str">
        <f>IF(AND(等級別保険料早見表!F28="",'等級別保険料早見表 (数式コピー)'!F28=""),"",IF(等級別保険料早見表!F28&lt;&gt;'等級別保険料早見表 (数式コピー)'!F28,"!!!",""))</f>
        <v/>
      </c>
      <c r="G28" s="100" t="str">
        <f>IF(AND(等級別保険料早見表!G28="",'等級別保険料早見表 (数式コピー)'!G28=""),"",IF(等級別保険料早見表!G28&lt;&gt;'等級別保険料早見表 (数式コピー)'!G28,"!!!",""))</f>
        <v/>
      </c>
      <c r="H28" s="101" t="str">
        <f>IF(AND(等級別保険料早見表!H28="",'等級別保険料早見表 (数式コピー)'!H28=""),"",IF(等級別保険料早見表!H28&lt;&gt;'等級別保険料早見表 (数式コピー)'!H28,"!!!",""))</f>
        <v/>
      </c>
      <c r="I28" s="102" t="str">
        <f>IF(AND(等級別保険料早見表!I28="",'等級別保険料早見表 (数式コピー)'!I28=""),"",IF(等級別保険料早見表!I28&lt;&gt;'等級別保険料早見表 (数式コピー)'!I28,"!!!",""))</f>
        <v/>
      </c>
      <c r="J28" s="100" t="str">
        <f>IF(AND(等級別保険料早見表!J28="",'等級別保険料早見表 (数式コピー)'!J28=""),"",IF(等級別保険料早見表!J28&lt;&gt;'等級別保険料早見表 (数式コピー)'!J28,"!!!",""))</f>
        <v/>
      </c>
      <c r="K28" s="103" t="str">
        <f>IF(AND(等級別保険料早見表!K28="",'等級別保険料早見表 (数式コピー)'!K28=""),"",IF(等級別保険料早見表!K28&lt;&gt;'等級別保険料早見表 (数式コピー)'!K28,"!!!",""))</f>
        <v/>
      </c>
      <c r="L28" s="102" t="str">
        <f>IF(AND(等級別保険料早見表!L28="",'等級別保険料早見表 (数式コピー)'!L28=""),"",IF(等級別保険料早見表!L28&lt;&gt;'等級別保険料早見表 (数式コピー)'!L28,"!!!",""))</f>
        <v/>
      </c>
      <c r="M28" s="100" t="str">
        <f>IF(AND(等級別保険料早見表!M28="",'等級別保険料早見表 (数式コピー)'!M28=""),"",IF(等級別保険料早見表!M28&lt;&gt;'等級別保険料早見表 (数式コピー)'!M28,"!!!",""))</f>
        <v/>
      </c>
      <c r="N28" s="103" t="str">
        <f>IF(AND(等級別保険料早見表!N28="",'等級別保険料早見表 (数式コピー)'!N28=""),"",IF(等級別保険料早見表!N28&lt;&gt;'等級別保険料早見表 (数式コピー)'!N28,"!!!",""))</f>
        <v/>
      </c>
      <c r="O28" s="102" t="str">
        <f>IF(AND(等級別保険料早見表!O28="",'等級別保険料早見表 (数式コピー)'!O28=""),"",IF(等級別保険料早見表!O28&lt;&gt;'等級別保険料早見表 (数式コピー)'!O28,"!!!",""))</f>
        <v/>
      </c>
      <c r="P28" s="100" t="str">
        <f>IF(AND(等級別保険料早見表!P28="",'等級別保険料早見表 (数式コピー)'!P28=""),"",IF(等級別保険料早見表!P28&lt;&gt;'等級別保険料早見表 (数式コピー)'!P28,"!!!",""))</f>
        <v/>
      </c>
      <c r="Q28" s="103" t="str">
        <f>IF(AND(等級別保険料早見表!Q28="",'等級別保険料早見表 (数式コピー)'!Q28=""),"",IF(等級別保険料早見表!Q28&lt;&gt;'等級別保険料早見表 (数式コピー)'!Q28,"!!!",""))</f>
        <v/>
      </c>
      <c r="R28" s="101" t="str">
        <f>IF(AND(等級別保険料早見表!R28="",'等級別保険料早見表 (数式コピー)'!R28=""),"",IF(等級別保険料早見表!R28&lt;&gt;'等級別保険料早見表 (数式コピー)'!R28,"!!!",""))</f>
        <v/>
      </c>
      <c r="S28" s="141" t="str">
        <f>IF(AND(等級別保険料早見表!S28="",'等級別保険料早見表 (数式コピー)'!S28=""),"",IF(等級別保険料早見表!S28&lt;&gt;'等級別保険料早見表 (数式コピー)'!S28,"!!!",""))</f>
        <v/>
      </c>
      <c r="T28" s="96" t="str">
        <f>IF(AND(等級別保険料早見表!T28="",'等級別保険料早見表 (数式コピー)'!T28=""),"",IF(等級別保険料早見表!T28&lt;&gt;'等級別保険料早見表 (数式コピー)'!T28,"!!!",""))</f>
        <v/>
      </c>
      <c r="U28" s="104" t="str">
        <f>IF(AND(等級別保険料早見表!U28="",'等級別保険料早見表 (数式コピー)'!U28=""),"",IF(等級別保険料早見表!U28&lt;&gt;'等級別保険料早見表 (数式コピー)'!U28,"!!!",""))</f>
        <v/>
      </c>
      <c r="V28" s="47"/>
      <c r="W28" s="52"/>
    </row>
    <row r="29" spans="1:24" s="51" customFormat="1" ht="19.399999999999999" customHeight="1" thickBot="1" x14ac:dyDescent="0.25">
      <c r="A29" s="109" t="str">
        <f>IF(AND(等級別保険料早見表!A29="",'等級別保険料早見表 (数式コピー)'!A29=""),"",IF(等級別保険料早見表!A29&lt;&gt;'等級別保険料早見表 (数式コピー)'!A29,"!!!",""))</f>
        <v/>
      </c>
      <c r="B29" s="110" t="str">
        <f>IF(AND(等級別保険料早見表!B29="",'等級別保険料早見表 (数式コピー)'!B29=""),"",IF(等級別保険料早見表!B29&lt;&gt;'等級別保険料早見表 (数式コピー)'!B29,"!!!",""))</f>
        <v/>
      </c>
      <c r="C29" s="111" t="str">
        <f>IF(AND(等級別保険料早見表!C29="",'等級別保険料早見表 (数式コピー)'!C29=""),"",IF(等級別保険料早見表!C29&lt;&gt;'等級別保険料早見表 (数式コピー)'!C29,"!!!",""))</f>
        <v/>
      </c>
      <c r="D29" s="119" t="str">
        <f>IF(AND(等級別保険料早見表!D29="",'等級別保険料早見表 (数式コピー)'!D29=""),"",IF(等級別保険料早見表!D29&lt;&gt;'等級別保険料早見表 (数式コピー)'!D29,"!!!",""))</f>
        <v/>
      </c>
      <c r="E29" s="113" t="str">
        <f>IF(AND(等級別保険料早見表!E29="",'等級別保険料早見表 (数式コピー)'!E29=""),"",IF(等級別保険料早見表!E29&lt;&gt;'等級別保険料早見表 (数式コピー)'!E29,"!!!",""))</f>
        <v/>
      </c>
      <c r="F29" s="124" t="str">
        <f>IF(AND(等級別保険料早見表!F29="",'等級別保険料早見表 (数式コピー)'!F29=""),"",IF(等級別保険料早見表!F29&lt;&gt;'等級別保険料早見表 (数式コピー)'!F29,"!!!",""))</f>
        <v/>
      </c>
      <c r="G29" s="115" t="str">
        <f>IF(AND(等級別保険料早見表!G29="",'等級別保険料早見表 (数式コピー)'!G29=""),"",IF(等級別保険料早見表!G29&lt;&gt;'等級別保険料早見表 (数式コピー)'!G29,"!!!",""))</f>
        <v/>
      </c>
      <c r="H29" s="116" t="str">
        <f>IF(AND(等級別保険料早見表!H29="",'等級別保険料早見表 (数式コピー)'!H29=""),"",IF(等級別保険料早見表!H29&lt;&gt;'等級別保険料早見表 (数式コピー)'!H29,"!!!",""))</f>
        <v/>
      </c>
      <c r="I29" s="117" t="str">
        <f>IF(AND(等級別保険料早見表!I29="",'等級別保険料早見表 (数式コピー)'!I29=""),"",IF(等級別保険料早見表!I29&lt;&gt;'等級別保険料早見表 (数式コピー)'!I29,"!!!",""))</f>
        <v/>
      </c>
      <c r="J29" s="115" t="str">
        <f>IF(AND(等級別保険料早見表!J29="",'等級別保険料早見表 (数式コピー)'!J29=""),"",IF(等級別保険料早見表!J29&lt;&gt;'等級別保険料早見表 (数式コピー)'!J29,"!!!",""))</f>
        <v/>
      </c>
      <c r="K29" s="118" t="str">
        <f>IF(AND(等級別保険料早見表!K29="",'等級別保険料早見表 (数式コピー)'!K29=""),"",IF(等級別保険料早見表!K29&lt;&gt;'等級別保険料早見表 (数式コピー)'!K29,"!!!",""))</f>
        <v/>
      </c>
      <c r="L29" s="117" t="str">
        <f>IF(AND(等級別保険料早見表!L29="",'等級別保険料早見表 (数式コピー)'!L29=""),"",IF(等級別保険料早見表!L29&lt;&gt;'等級別保険料早見表 (数式コピー)'!L29,"!!!",""))</f>
        <v/>
      </c>
      <c r="M29" s="115" t="str">
        <f>IF(AND(等級別保険料早見表!M29="",'等級別保険料早見表 (数式コピー)'!M29=""),"",IF(等級別保険料早見表!M29&lt;&gt;'等級別保険料早見表 (数式コピー)'!M29,"!!!",""))</f>
        <v/>
      </c>
      <c r="N29" s="118" t="str">
        <f>IF(AND(等級別保険料早見表!N29="",'等級別保険料早見表 (数式コピー)'!N29=""),"",IF(等級別保険料早見表!N29&lt;&gt;'等級別保険料早見表 (数式コピー)'!N29,"!!!",""))</f>
        <v/>
      </c>
      <c r="O29" s="117" t="str">
        <f>IF(AND(等級別保険料早見表!O29="",'等級別保険料早見表 (数式コピー)'!O29=""),"",IF(等級別保険料早見表!O29&lt;&gt;'等級別保険料早見表 (数式コピー)'!O29,"!!!",""))</f>
        <v/>
      </c>
      <c r="P29" s="115" t="str">
        <f>IF(AND(等級別保険料早見表!P29="",'等級別保険料早見表 (数式コピー)'!P29=""),"",IF(等級別保険料早見表!P29&lt;&gt;'等級別保険料早見表 (数式コピー)'!P29,"!!!",""))</f>
        <v/>
      </c>
      <c r="Q29" s="118" t="str">
        <f>IF(AND(等級別保険料早見表!Q29="",'等級別保険料早見表 (数式コピー)'!Q29=""),"",IF(等級別保険料早見表!Q29&lt;&gt;'等級別保険料早見表 (数式コピー)'!Q29,"!!!",""))</f>
        <v/>
      </c>
      <c r="R29" s="116" t="str">
        <f>IF(AND(等級別保険料早見表!R29="",'等級別保険料早見表 (数式コピー)'!R29=""),"",IF(等級別保険料早見表!R29&lt;&gt;'等級別保険料早見表 (数式コピー)'!R29,"!!!",""))</f>
        <v/>
      </c>
      <c r="S29" s="133" t="str">
        <f>IF(AND(等級別保険料早見表!S29="",'等級別保険料早見表 (数式コピー)'!S29=""),"",IF(等級別保険料早見表!S29&lt;&gt;'等級別保険料早見表 (数式コピー)'!S29,"!!!",""))</f>
        <v/>
      </c>
      <c r="T29" s="119" t="str">
        <f>IF(AND(等級別保険料早見表!T29="",'等級別保険料早見表 (数式コピー)'!T29=""),"",IF(等級別保険料早見表!T29&lt;&gt;'等級別保険料早見表 (数式コピー)'!T29,"!!!",""))</f>
        <v/>
      </c>
      <c r="U29" s="120" t="str">
        <f>IF(AND(等級別保険料早見表!U29="",'等級別保険料早見表 (数式コピー)'!U29=""),"",IF(等級別保険料早見表!U29&lt;&gt;'等級別保険料早見表 (数式コピー)'!U29,"!!!",""))</f>
        <v/>
      </c>
      <c r="V29" s="53"/>
      <c r="W29" s="54"/>
    </row>
    <row r="30" spans="1:24" s="51" customFormat="1" ht="19.399999999999999" customHeight="1" x14ac:dyDescent="0.2">
      <c r="A30" s="94" t="str">
        <f>IF(AND(等級別保険料早見表!A30="",'等級別保険料早見表 (数式コピー)'!A30=""),"",IF(等級別保険料早見表!A30&lt;&gt;'等級別保険料早見表 (数式コピー)'!A30,"!!!",""))</f>
        <v/>
      </c>
      <c r="B30" s="95" t="str">
        <f>IF(AND(等級別保険料早見表!B30="",'等級別保険料早見表 (数式コピー)'!B30=""),"",IF(等級別保険料早見表!B30&lt;&gt;'等級別保険料早見表 (数式コピー)'!B30,"!!!",""))</f>
        <v/>
      </c>
      <c r="C30" s="96" t="str">
        <f>IF(AND(等級別保険料早見表!C30="",'等級別保険料早見表 (数式コピー)'!C30=""),"",IF(等級別保険料早見表!C30&lt;&gt;'等級別保険料早見表 (数式コピー)'!C30,"!!!",""))</f>
        <v/>
      </c>
      <c r="D30" s="96" t="str">
        <f>IF(AND(等級別保険料早見表!D30="",'等級別保険料早見表 (数式コピー)'!D30=""),"",IF(等級別保険料早見表!D30&lt;&gt;'等級別保険料早見表 (数式コピー)'!D30,"!!!",""))</f>
        <v/>
      </c>
      <c r="E30" s="121" t="str">
        <f>IF(AND(等級別保険料早見表!E30="",'等級別保険料早見表 (数式コピー)'!E30=""),"",IF(等級別保険料早見表!E30&lt;&gt;'等級別保険料早見表 (数式コピー)'!E30,"!!!",""))</f>
        <v/>
      </c>
      <c r="F30" s="95" t="str">
        <f>IF(AND(等級別保険料早見表!F30="",'等級別保険料早見表 (数式コピー)'!F30=""),"",IF(等級別保険料早見表!F30&lt;&gt;'等級別保険料早見表 (数式コピー)'!F30,"!!!",""))</f>
        <v/>
      </c>
      <c r="G30" s="100" t="str">
        <f>IF(AND(等級別保険料早見表!G30="",'等級別保険料早見表 (数式コピー)'!G30=""),"",IF(等級別保険料早見表!G30&lt;&gt;'等級別保険料早見表 (数式コピー)'!G30,"!!!",""))</f>
        <v/>
      </c>
      <c r="H30" s="101" t="str">
        <f>IF(AND(等級別保険料早見表!H30="",'等級別保険料早見表 (数式コピー)'!H30=""),"",IF(等級別保険料早見表!H30&lt;&gt;'等級別保険料早見表 (数式コピー)'!H30,"!!!",""))</f>
        <v/>
      </c>
      <c r="I30" s="102" t="str">
        <f>IF(AND(等級別保険料早見表!I30="",'等級別保険料早見表 (数式コピー)'!I30=""),"",IF(等級別保険料早見表!I30&lt;&gt;'等級別保険料早見表 (数式コピー)'!I30,"!!!",""))</f>
        <v/>
      </c>
      <c r="J30" s="100" t="str">
        <f>IF(AND(等級別保険料早見表!J30="",'等級別保険料早見表 (数式コピー)'!J30=""),"",IF(等級別保険料早見表!J30&lt;&gt;'等級別保険料早見表 (数式コピー)'!J30,"!!!",""))</f>
        <v/>
      </c>
      <c r="K30" s="103" t="str">
        <f>IF(AND(等級別保険料早見表!K30="",'等級別保険料早見表 (数式コピー)'!K30=""),"",IF(等級別保険料早見表!K30&lt;&gt;'等級別保険料早見表 (数式コピー)'!K30,"!!!",""))</f>
        <v/>
      </c>
      <c r="L30" s="102" t="str">
        <f>IF(AND(等級別保険料早見表!L30="",'等級別保険料早見表 (数式コピー)'!L30=""),"",IF(等級別保険料早見表!L30&lt;&gt;'等級別保険料早見表 (数式コピー)'!L30,"!!!",""))</f>
        <v/>
      </c>
      <c r="M30" s="100" t="str">
        <f>IF(AND(等級別保険料早見表!M30="",'等級別保険料早見表 (数式コピー)'!M30=""),"",IF(等級別保険料早見表!M30&lt;&gt;'等級別保険料早見表 (数式コピー)'!M30,"!!!",""))</f>
        <v/>
      </c>
      <c r="N30" s="103" t="str">
        <f>IF(AND(等級別保険料早見表!N30="",'等級別保険料早見表 (数式コピー)'!N30=""),"",IF(等級別保険料早見表!N30&lt;&gt;'等級別保険料早見表 (数式コピー)'!N30,"!!!",""))</f>
        <v/>
      </c>
      <c r="O30" s="102" t="str">
        <f>IF(AND(等級別保険料早見表!O30="",'等級別保険料早見表 (数式コピー)'!O30=""),"",IF(等級別保険料早見表!O30&lt;&gt;'等級別保険料早見表 (数式コピー)'!O30,"!!!",""))</f>
        <v/>
      </c>
      <c r="P30" s="100" t="str">
        <f>IF(AND(等級別保険料早見表!P30="",'等級別保険料早見表 (数式コピー)'!P30=""),"",IF(等級別保険料早見表!P30&lt;&gt;'等級別保険料早見表 (数式コピー)'!P30,"!!!",""))</f>
        <v/>
      </c>
      <c r="Q30" s="103" t="str">
        <f>IF(AND(等級別保険料早見表!Q30="",'等級別保険料早見表 (数式コピー)'!Q30=""),"",IF(等級別保険料早見表!Q30&lt;&gt;'等級別保険料早見表 (数式コピー)'!Q30,"!!!",""))</f>
        <v/>
      </c>
      <c r="R30" s="101" t="str">
        <f>IF(AND(等級別保険料早見表!R30="",'等級別保険料早見表 (数式コピー)'!R30=""),"",IF(等級別保険料早見表!R30&lt;&gt;'等級別保険料早見表 (数式コピー)'!R30,"!!!",""))</f>
        <v/>
      </c>
      <c r="S30" s="141" t="str">
        <f>IF(AND(等級別保険料早見表!S30="",'等級別保険料早見表 (数式コピー)'!S30=""),"",IF(等級別保険料早見表!S30&lt;&gt;'等級別保険料早見表 (数式コピー)'!S30,"!!!",""))</f>
        <v/>
      </c>
      <c r="T30" s="96" t="str">
        <f>IF(AND(等級別保険料早見表!T30="",'等級別保険料早見表 (数式コピー)'!T30=""),"",IF(等級別保険料早見表!T30&lt;&gt;'等級別保険料早見表 (数式コピー)'!T30,"!!!",""))</f>
        <v/>
      </c>
      <c r="U30" s="104" t="str">
        <f>IF(AND(等級別保険料早見表!U30="",'等級別保険料早見表 (数式コピー)'!U30=""),"",IF(等級別保険料早見表!U30&lt;&gt;'等級別保険料早見表 (数式コピー)'!U30,"!!!",""))</f>
        <v/>
      </c>
      <c r="V30" s="47"/>
      <c r="W30" s="49"/>
    </row>
    <row r="31" spans="1:24" s="51" customFormat="1" ht="19.399999999999999" customHeight="1" x14ac:dyDescent="0.2">
      <c r="A31" s="94" t="str">
        <f>IF(AND(等級別保険料早見表!A31="",'等級別保険料早見表 (数式コピー)'!A31=""),"",IF(等級別保険料早見表!A31&lt;&gt;'等級別保険料早見表 (数式コピー)'!A31,"!!!",""))</f>
        <v/>
      </c>
      <c r="B31" s="95" t="str">
        <f>IF(AND(等級別保険料早見表!B31="",'等級別保険料早見表 (数式コピー)'!B31=""),"",IF(等級別保険料早見表!B31&lt;&gt;'等級別保険料早見表 (数式コピー)'!B31,"!!!",""))</f>
        <v/>
      </c>
      <c r="C31" s="96" t="str">
        <f>IF(AND(等級別保険料早見表!C31="",'等級別保険料早見表 (数式コピー)'!C31=""),"",IF(等級別保険料早見表!C31&lt;&gt;'等級別保険料早見表 (数式コピー)'!C31,"!!!",""))</f>
        <v/>
      </c>
      <c r="D31" s="96" t="str">
        <f>IF(AND(等級別保険料早見表!D31="",'等級別保険料早見表 (数式コピー)'!D31=""),"",IF(等級別保険料早見表!D31&lt;&gt;'等級別保険料早見表 (数式コピー)'!D31,"!!!",""))</f>
        <v/>
      </c>
      <c r="E31" s="121" t="str">
        <f>IF(AND(等級別保険料早見表!E31="",'等級別保険料早見表 (数式コピー)'!E31=""),"",IF(等級別保険料早見表!E31&lt;&gt;'等級別保険料早見表 (数式コピー)'!E31,"!!!",""))</f>
        <v/>
      </c>
      <c r="F31" s="95" t="str">
        <f>IF(AND(等級別保険料早見表!F31="",'等級別保険料早見表 (数式コピー)'!F31=""),"",IF(等級別保険料早見表!F31&lt;&gt;'等級別保険料早見表 (数式コピー)'!F31,"!!!",""))</f>
        <v/>
      </c>
      <c r="G31" s="100" t="str">
        <f>IF(AND(等級別保険料早見表!G31="",'等級別保険料早見表 (数式コピー)'!G31=""),"",IF(等級別保険料早見表!G31&lt;&gt;'等級別保険料早見表 (数式コピー)'!G31,"!!!",""))</f>
        <v/>
      </c>
      <c r="H31" s="101" t="str">
        <f>IF(AND(等級別保険料早見表!H31="",'等級別保険料早見表 (数式コピー)'!H31=""),"",IF(等級別保険料早見表!H31&lt;&gt;'等級別保険料早見表 (数式コピー)'!H31,"!!!",""))</f>
        <v/>
      </c>
      <c r="I31" s="102" t="str">
        <f>IF(AND(等級別保険料早見表!I31="",'等級別保険料早見表 (数式コピー)'!I31=""),"",IF(等級別保険料早見表!I31&lt;&gt;'等級別保険料早見表 (数式コピー)'!I31,"!!!",""))</f>
        <v/>
      </c>
      <c r="J31" s="100" t="str">
        <f>IF(AND(等級別保険料早見表!J31="",'等級別保険料早見表 (数式コピー)'!J31=""),"",IF(等級別保険料早見表!J31&lt;&gt;'等級別保険料早見表 (数式コピー)'!J31,"!!!",""))</f>
        <v/>
      </c>
      <c r="K31" s="103" t="str">
        <f>IF(AND(等級別保険料早見表!K31="",'等級別保険料早見表 (数式コピー)'!K31=""),"",IF(等級別保険料早見表!K31&lt;&gt;'等級別保険料早見表 (数式コピー)'!K31,"!!!",""))</f>
        <v/>
      </c>
      <c r="L31" s="102" t="str">
        <f>IF(AND(等級別保険料早見表!L31="",'等級別保険料早見表 (数式コピー)'!L31=""),"",IF(等級別保険料早見表!L31&lt;&gt;'等級別保険料早見表 (数式コピー)'!L31,"!!!",""))</f>
        <v/>
      </c>
      <c r="M31" s="100" t="str">
        <f>IF(AND(等級別保険料早見表!M31="",'等級別保険料早見表 (数式コピー)'!M31=""),"",IF(等級別保険料早見表!M31&lt;&gt;'等級別保険料早見表 (数式コピー)'!M31,"!!!",""))</f>
        <v/>
      </c>
      <c r="N31" s="103" t="str">
        <f>IF(AND(等級別保険料早見表!N31="",'等級別保険料早見表 (数式コピー)'!N31=""),"",IF(等級別保険料早見表!N31&lt;&gt;'等級別保険料早見表 (数式コピー)'!N31,"!!!",""))</f>
        <v/>
      </c>
      <c r="O31" s="102" t="str">
        <f>IF(AND(等級別保険料早見表!O31="",'等級別保険料早見表 (数式コピー)'!O31=""),"",IF(等級別保険料早見表!O31&lt;&gt;'等級別保険料早見表 (数式コピー)'!O31,"!!!",""))</f>
        <v/>
      </c>
      <c r="P31" s="100" t="str">
        <f>IF(AND(等級別保険料早見表!P31="",'等級別保険料早見表 (数式コピー)'!P31=""),"",IF(等級別保険料早見表!P31&lt;&gt;'等級別保険料早見表 (数式コピー)'!P31,"!!!",""))</f>
        <v/>
      </c>
      <c r="Q31" s="103" t="str">
        <f>IF(AND(等級別保険料早見表!Q31="",'等級別保険料早見表 (数式コピー)'!Q31=""),"",IF(等級別保険料早見表!Q31&lt;&gt;'等級別保険料早見表 (数式コピー)'!Q31,"!!!",""))</f>
        <v/>
      </c>
      <c r="R31" s="101" t="str">
        <f>IF(AND(等級別保険料早見表!R31="",'等級別保険料早見表 (数式コピー)'!R31=""),"",IF(等級別保険料早見表!R31&lt;&gt;'等級別保険料早見表 (数式コピー)'!R31,"!!!",""))</f>
        <v/>
      </c>
      <c r="S31" s="141" t="str">
        <f>IF(AND(等級別保険料早見表!S31="",'等級別保険料早見表 (数式コピー)'!S31=""),"",IF(等級別保険料早見表!S31&lt;&gt;'等級別保険料早見表 (数式コピー)'!S31,"!!!",""))</f>
        <v/>
      </c>
      <c r="T31" s="96" t="str">
        <f>IF(AND(等級別保険料早見表!T31="",'等級別保険料早見表 (数式コピー)'!T31=""),"",IF(等級別保険料早見表!T31&lt;&gt;'等級別保険料早見表 (数式コピー)'!T31,"!!!",""))</f>
        <v/>
      </c>
      <c r="U31" s="104" t="str">
        <f>IF(AND(等級別保険料早見表!U31="",'等級別保険料早見表 (数式コピー)'!U31=""),"",IF(等級別保険料早見表!U31&lt;&gt;'等級別保険料早見表 (数式コピー)'!U31,"!!!",""))</f>
        <v/>
      </c>
      <c r="V31" s="47"/>
      <c r="W31" s="52"/>
    </row>
    <row r="32" spans="1:24" s="51" customFormat="1" ht="19.399999999999999" customHeight="1" x14ac:dyDescent="0.2">
      <c r="A32" s="94" t="str">
        <f>IF(AND(等級別保険料早見表!A32="",'等級別保険料早見表 (数式コピー)'!A32=""),"",IF(等級別保険料早見表!A32&lt;&gt;'等級別保険料早見表 (数式コピー)'!A32,"!!!",""))</f>
        <v/>
      </c>
      <c r="B32" s="95" t="str">
        <f>IF(AND(等級別保険料早見表!B32="",'等級別保険料早見表 (数式コピー)'!B32=""),"",IF(等級別保険料早見表!B32&lt;&gt;'等級別保険料早見表 (数式コピー)'!B32,"!!!",""))</f>
        <v/>
      </c>
      <c r="C32" s="96" t="str">
        <f>IF(AND(等級別保険料早見表!C32="",'等級別保険料早見表 (数式コピー)'!C32=""),"",IF(等級別保険料早見表!C32&lt;&gt;'等級別保険料早見表 (数式コピー)'!C32,"!!!",""))</f>
        <v/>
      </c>
      <c r="D32" s="96" t="str">
        <f>IF(AND(等級別保険料早見表!D32="",'等級別保険料早見表 (数式コピー)'!D32=""),"",IF(等級別保険料早見表!D32&lt;&gt;'等級別保険料早見表 (数式コピー)'!D32,"!!!",""))</f>
        <v/>
      </c>
      <c r="E32" s="121" t="str">
        <f>IF(AND(等級別保険料早見表!E32="",'等級別保険料早見表 (数式コピー)'!E32=""),"",IF(等級別保険料早見表!E32&lt;&gt;'等級別保険料早見表 (数式コピー)'!E32,"!!!",""))</f>
        <v/>
      </c>
      <c r="F32" s="95" t="str">
        <f>IF(AND(等級別保険料早見表!F32="",'等級別保険料早見表 (数式コピー)'!F32=""),"",IF(等級別保険料早見表!F32&lt;&gt;'等級別保険料早見表 (数式コピー)'!F32,"!!!",""))</f>
        <v/>
      </c>
      <c r="G32" s="100" t="str">
        <f>IF(AND(等級別保険料早見表!G32="",'等級別保険料早見表 (数式コピー)'!G32=""),"",IF(等級別保険料早見表!G32&lt;&gt;'等級別保険料早見表 (数式コピー)'!G32,"!!!",""))</f>
        <v/>
      </c>
      <c r="H32" s="101" t="str">
        <f>IF(AND(等級別保険料早見表!H32="",'等級別保険料早見表 (数式コピー)'!H32=""),"",IF(等級別保険料早見表!H32&lt;&gt;'等級別保険料早見表 (数式コピー)'!H32,"!!!",""))</f>
        <v/>
      </c>
      <c r="I32" s="102" t="str">
        <f>IF(AND(等級別保険料早見表!I32="",'等級別保険料早見表 (数式コピー)'!I32=""),"",IF(等級別保険料早見表!I32&lt;&gt;'等級別保険料早見表 (数式コピー)'!I32,"!!!",""))</f>
        <v/>
      </c>
      <c r="J32" s="100" t="str">
        <f>IF(AND(等級別保険料早見表!J32="",'等級別保険料早見表 (数式コピー)'!J32=""),"",IF(等級別保険料早見表!J32&lt;&gt;'等級別保険料早見表 (数式コピー)'!J32,"!!!",""))</f>
        <v/>
      </c>
      <c r="K32" s="103" t="str">
        <f>IF(AND(等級別保険料早見表!K32="",'等級別保険料早見表 (数式コピー)'!K32=""),"",IF(等級別保険料早見表!K32&lt;&gt;'等級別保険料早見表 (数式コピー)'!K32,"!!!",""))</f>
        <v/>
      </c>
      <c r="L32" s="102" t="str">
        <f>IF(AND(等級別保険料早見表!L32="",'等級別保険料早見表 (数式コピー)'!L32=""),"",IF(等級別保険料早見表!L32&lt;&gt;'等級別保険料早見表 (数式コピー)'!L32,"!!!",""))</f>
        <v/>
      </c>
      <c r="M32" s="100" t="str">
        <f>IF(AND(等級別保険料早見表!M32="",'等級別保険料早見表 (数式コピー)'!M32=""),"",IF(等級別保険料早見表!M32&lt;&gt;'等級別保険料早見表 (数式コピー)'!M32,"!!!",""))</f>
        <v/>
      </c>
      <c r="N32" s="103" t="str">
        <f>IF(AND(等級別保険料早見表!N32="",'等級別保険料早見表 (数式コピー)'!N32=""),"",IF(等級別保険料早見表!N32&lt;&gt;'等級別保険料早見表 (数式コピー)'!N32,"!!!",""))</f>
        <v/>
      </c>
      <c r="O32" s="102" t="str">
        <f>IF(AND(等級別保険料早見表!O32="",'等級別保険料早見表 (数式コピー)'!O32=""),"",IF(等級別保険料早見表!O32&lt;&gt;'等級別保険料早見表 (数式コピー)'!O32,"!!!",""))</f>
        <v/>
      </c>
      <c r="P32" s="100" t="str">
        <f>IF(AND(等級別保険料早見表!P32="",'等級別保険料早見表 (数式コピー)'!P32=""),"",IF(等級別保険料早見表!P32&lt;&gt;'等級別保険料早見表 (数式コピー)'!P32,"!!!",""))</f>
        <v/>
      </c>
      <c r="Q32" s="103" t="str">
        <f>IF(AND(等級別保険料早見表!Q32="",'等級別保険料早見表 (数式コピー)'!Q32=""),"",IF(等級別保険料早見表!Q32&lt;&gt;'等級別保険料早見表 (数式コピー)'!Q32,"!!!",""))</f>
        <v/>
      </c>
      <c r="R32" s="101" t="str">
        <f>IF(AND(等級別保険料早見表!R32="",'等級別保険料早見表 (数式コピー)'!R32=""),"",IF(等級別保険料早見表!R32&lt;&gt;'等級別保険料早見表 (数式コピー)'!R32,"!!!",""))</f>
        <v/>
      </c>
      <c r="S32" s="141" t="str">
        <f>IF(AND(等級別保険料早見表!S32="",'等級別保険料早見表 (数式コピー)'!S32=""),"",IF(等級別保険料早見表!S32&lt;&gt;'等級別保険料早見表 (数式コピー)'!S32,"!!!",""))</f>
        <v/>
      </c>
      <c r="T32" s="96" t="str">
        <f>IF(AND(等級別保険料早見表!T32="",'等級別保険料早見表 (数式コピー)'!T32=""),"",IF(等級別保険料早見表!T32&lt;&gt;'等級別保険料早見表 (数式コピー)'!T32,"!!!",""))</f>
        <v/>
      </c>
      <c r="U32" s="104" t="str">
        <f>IF(AND(等級別保険料早見表!U32="",'等級別保険料早見表 (数式コピー)'!U32=""),"",IF(等級別保険料早見表!U32&lt;&gt;'等級別保険料早見表 (数式コピー)'!U32,"!!!",""))</f>
        <v/>
      </c>
      <c r="V32" s="47"/>
      <c r="W32" s="52"/>
    </row>
    <row r="33" spans="1:23" s="51" customFormat="1" ht="19.399999999999999" customHeight="1" x14ac:dyDescent="0.2">
      <c r="A33" s="94" t="str">
        <f>IF(AND(等級別保険料早見表!A33="",'等級別保険料早見表 (数式コピー)'!A33=""),"",IF(等級別保険料早見表!A33&lt;&gt;'等級別保険料早見表 (数式コピー)'!A33,"!!!",""))</f>
        <v/>
      </c>
      <c r="B33" s="95" t="str">
        <f>IF(AND(等級別保険料早見表!B33="",'等級別保険料早見表 (数式コピー)'!B33=""),"",IF(等級別保険料早見表!B33&lt;&gt;'等級別保険料早見表 (数式コピー)'!B33,"!!!",""))</f>
        <v/>
      </c>
      <c r="C33" s="96" t="str">
        <f>IF(AND(等級別保険料早見表!C33="",'等級別保険料早見表 (数式コピー)'!C33=""),"",IF(等級別保険料早見表!C33&lt;&gt;'等級別保険料早見表 (数式コピー)'!C33,"!!!",""))</f>
        <v/>
      </c>
      <c r="D33" s="122" t="str">
        <f>IF(AND(等級別保険料早見表!D33="",'等級別保険料早見表 (数式コピー)'!D33=""),"",IF(等級別保険料早見表!D33&lt;&gt;'等級別保険料早見表 (数式コピー)'!D33,"!!!",""))</f>
        <v/>
      </c>
      <c r="E33" s="98" t="str">
        <f>IF(AND(等級別保険料早見表!E33="",'等級別保険料早見表 (数式コピー)'!E33=""),"",IF(等級別保険料早見表!E33&lt;&gt;'等級別保険料早見表 (数式コピー)'!E33,"!!!",""))</f>
        <v/>
      </c>
      <c r="F33" s="123" t="str">
        <f>IF(AND(等級別保険料早見表!F33="",'等級別保険料早見表 (数式コピー)'!F33=""),"",IF(等級別保険料早見表!F33&lt;&gt;'等級別保険料早見表 (数式コピー)'!F33,"!!!",""))</f>
        <v/>
      </c>
      <c r="G33" s="100" t="str">
        <f>IF(AND(等級別保険料早見表!G33="",'等級別保険料早見表 (数式コピー)'!G33=""),"",IF(等級別保険料早見表!G33&lt;&gt;'等級別保険料早見表 (数式コピー)'!G33,"!!!",""))</f>
        <v/>
      </c>
      <c r="H33" s="101" t="str">
        <f>IF(AND(等級別保険料早見表!H33="",'等級別保険料早見表 (数式コピー)'!H33=""),"",IF(等級別保険料早見表!H33&lt;&gt;'等級別保険料早見表 (数式コピー)'!H33,"!!!",""))</f>
        <v/>
      </c>
      <c r="I33" s="102" t="str">
        <f>IF(AND(等級別保険料早見表!I33="",'等級別保険料早見表 (数式コピー)'!I33=""),"",IF(等級別保険料早見表!I33&lt;&gt;'等級別保険料早見表 (数式コピー)'!I33,"!!!",""))</f>
        <v/>
      </c>
      <c r="J33" s="100" t="str">
        <f>IF(AND(等級別保険料早見表!J33="",'等級別保険料早見表 (数式コピー)'!J33=""),"",IF(等級別保険料早見表!J33&lt;&gt;'等級別保険料早見表 (数式コピー)'!J33,"!!!",""))</f>
        <v/>
      </c>
      <c r="K33" s="103" t="str">
        <f>IF(AND(等級別保険料早見表!K33="",'等級別保険料早見表 (数式コピー)'!K33=""),"",IF(等級別保険料早見表!K33&lt;&gt;'等級別保険料早見表 (数式コピー)'!K33,"!!!",""))</f>
        <v/>
      </c>
      <c r="L33" s="102" t="str">
        <f>IF(AND(等級別保険料早見表!L33="",'等級別保険料早見表 (数式コピー)'!L33=""),"",IF(等級別保険料早見表!L33&lt;&gt;'等級別保険料早見表 (数式コピー)'!L33,"!!!",""))</f>
        <v/>
      </c>
      <c r="M33" s="100" t="str">
        <f>IF(AND(等級別保険料早見表!M33="",'等級別保険料早見表 (数式コピー)'!M33=""),"",IF(等級別保険料早見表!M33&lt;&gt;'等級別保険料早見表 (数式コピー)'!M33,"!!!",""))</f>
        <v/>
      </c>
      <c r="N33" s="103" t="str">
        <f>IF(AND(等級別保険料早見表!N33="",'等級別保険料早見表 (数式コピー)'!N33=""),"",IF(等級別保険料早見表!N33&lt;&gt;'等級別保険料早見表 (数式コピー)'!N33,"!!!",""))</f>
        <v/>
      </c>
      <c r="O33" s="102" t="str">
        <f>IF(AND(等級別保険料早見表!O33="",'等級別保険料早見表 (数式コピー)'!O33=""),"",IF(等級別保険料早見表!O33&lt;&gt;'等級別保険料早見表 (数式コピー)'!O33,"!!!",""))</f>
        <v/>
      </c>
      <c r="P33" s="100" t="str">
        <f>IF(AND(等級別保険料早見表!P33="",'等級別保険料早見表 (数式コピー)'!P33=""),"",IF(等級別保険料早見表!P33&lt;&gt;'等級別保険料早見表 (数式コピー)'!P33,"!!!",""))</f>
        <v/>
      </c>
      <c r="Q33" s="103" t="str">
        <f>IF(AND(等級別保険料早見表!Q33="",'等級別保険料早見表 (数式コピー)'!Q33=""),"",IF(等級別保険料早見表!Q33&lt;&gt;'等級別保険料早見表 (数式コピー)'!Q33,"!!!",""))</f>
        <v/>
      </c>
      <c r="R33" s="101" t="str">
        <f>IF(AND(等級別保険料早見表!R33="",'等級別保険料早見表 (数式コピー)'!R33=""),"",IF(等級別保険料早見表!R33&lt;&gt;'等級別保険料早見表 (数式コピー)'!R33,"!!!",""))</f>
        <v/>
      </c>
      <c r="S33" s="141" t="str">
        <f>IF(AND(等級別保険料早見表!S33="",'等級別保険料早見表 (数式コピー)'!S33=""),"",IF(等級別保険料早見表!S33&lt;&gt;'等級別保険料早見表 (数式コピー)'!S33,"!!!",""))</f>
        <v/>
      </c>
      <c r="T33" s="96" t="str">
        <f>IF(AND(等級別保険料早見表!T33="",'等級別保険料早見表 (数式コピー)'!T33=""),"",IF(等級別保険料早見表!T33&lt;&gt;'等級別保険料早見表 (数式コピー)'!T33,"!!!",""))</f>
        <v/>
      </c>
      <c r="U33" s="104" t="str">
        <f>IF(AND(等級別保険料早見表!U33="",'等級別保険料早見表 (数式コピー)'!U33=""),"",IF(等級別保険料早見表!U33&lt;&gt;'等級別保険料早見表 (数式コピー)'!U33,"!!!",""))</f>
        <v/>
      </c>
      <c r="V33" s="47"/>
      <c r="W33" s="52"/>
    </row>
    <row r="34" spans="1:23" s="51" customFormat="1" ht="19.399999999999999" customHeight="1" thickBot="1" x14ac:dyDescent="0.25">
      <c r="A34" s="109" t="str">
        <f>IF(AND(等級別保険料早見表!A34="",'等級別保険料早見表 (数式コピー)'!A34=""),"",IF(等級別保険料早見表!A34&lt;&gt;'等級別保険料早見表 (数式コピー)'!A34,"!!!",""))</f>
        <v/>
      </c>
      <c r="B34" s="110" t="str">
        <f>IF(AND(等級別保険料早見表!B34="",'等級別保険料早見表 (数式コピー)'!B34=""),"",IF(等級別保険料早見表!B34&lt;&gt;'等級別保険料早見表 (数式コピー)'!B34,"!!!",""))</f>
        <v/>
      </c>
      <c r="C34" s="111" t="str">
        <f>IF(AND(等級別保険料早見表!C34="",'等級別保険料早見表 (数式コピー)'!C34=""),"",IF(等級別保険料早見表!C34&lt;&gt;'等級別保険料早見表 (数式コピー)'!C34,"!!!",""))</f>
        <v/>
      </c>
      <c r="D34" s="119" t="str">
        <f>IF(AND(等級別保険料早見表!D34="",'等級別保険料早見表 (数式コピー)'!D34=""),"",IF(等級別保険料早見表!D34&lt;&gt;'等級別保険料早見表 (数式コピー)'!D34,"!!!",""))</f>
        <v/>
      </c>
      <c r="E34" s="113" t="str">
        <f>IF(AND(等級別保険料早見表!E34="",'等級別保険料早見表 (数式コピー)'!E34=""),"",IF(等級別保険料早見表!E34&lt;&gt;'等級別保険料早見表 (数式コピー)'!E34,"!!!",""))</f>
        <v/>
      </c>
      <c r="F34" s="124" t="str">
        <f>IF(AND(等級別保険料早見表!F34="",'等級別保険料早見表 (数式コピー)'!F34=""),"",IF(等級別保険料早見表!F34&lt;&gt;'等級別保険料早見表 (数式コピー)'!F34,"!!!",""))</f>
        <v/>
      </c>
      <c r="G34" s="115" t="str">
        <f>IF(AND(等級別保険料早見表!G34="",'等級別保険料早見表 (数式コピー)'!G34=""),"",IF(等級別保険料早見表!G34&lt;&gt;'等級別保険料早見表 (数式コピー)'!G34,"!!!",""))</f>
        <v/>
      </c>
      <c r="H34" s="116" t="str">
        <f>IF(AND(等級別保険料早見表!H34="",'等級別保険料早見表 (数式コピー)'!H34=""),"",IF(等級別保険料早見表!H34&lt;&gt;'等級別保険料早見表 (数式コピー)'!H34,"!!!",""))</f>
        <v/>
      </c>
      <c r="I34" s="117" t="str">
        <f>IF(AND(等級別保険料早見表!I34="",'等級別保険料早見表 (数式コピー)'!I34=""),"",IF(等級別保険料早見表!I34&lt;&gt;'等級別保険料早見表 (数式コピー)'!I34,"!!!",""))</f>
        <v/>
      </c>
      <c r="J34" s="115" t="str">
        <f>IF(AND(等級別保険料早見表!J34="",'等級別保険料早見表 (数式コピー)'!J34=""),"",IF(等級別保険料早見表!J34&lt;&gt;'等級別保険料早見表 (数式コピー)'!J34,"!!!",""))</f>
        <v/>
      </c>
      <c r="K34" s="118" t="str">
        <f>IF(AND(等級別保険料早見表!K34="",'等級別保険料早見表 (数式コピー)'!K34=""),"",IF(等級別保険料早見表!K34&lt;&gt;'等級別保険料早見表 (数式コピー)'!K34,"!!!",""))</f>
        <v/>
      </c>
      <c r="L34" s="117" t="str">
        <f>IF(AND(等級別保険料早見表!L34="",'等級別保険料早見表 (数式コピー)'!L34=""),"",IF(等級別保険料早見表!L34&lt;&gt;'等級別保険料早見表 (数式コピー)'!L34,"!!!",""))</f>
        <v/>
      </c>
      <c r="M34" s="115" t="str">
        <f>IF(AND(等級別保険料早見表!M34="",'等級別保険料早見表 (数式コピー)'!M34=""),"",IF(等級別保険料早見表!M34&lt;&gt;'等級別保険料早見表 (数式コピー)'!M34,"!!!",""))</f>
        <v/>
      </c>
      <c r="N34" s="118" t="str">
        <f>IF(AND(等級別保険料早見表!N34="",'等級別保険料早見表 (数式コピー)'!N34=""),"",IF(等級別保険料早見表!N34&lt;&gt;'等級別保険料早見表 (数式コピー)'!N34,"!!!",""))</f>
        <v/>
      </c>
      <c r="O34" s="117" t="str">
        <f>IF(AND(等級別保険料早見表!O34="",'等級別保険料早見表 (数式コピー)'!O34=""),"",IF(等級別保険料早見表!O34&lt;&gt;'等級別保険料早見表 (数式コピー)'!O34,"!!!",""))</f>
        <v/>
      </c>
      <c r="P34" s="115" t="str">
        <f>IF(AND(等級別保険料早見表!P34="",'等級別保険料早見表 (数式コピー)'!P34=""),"",IF(等級別保険料早見表!P34&lt;&gt;'等級別保険料早見表 (数式コピー)'!P34,"!!!",""))</f>
        <v/>
      </c>
      <c r="Q34" s="118" t="str">
        <f>IF(AND(等級別保険料早見表!Q34="",'等級別保険料早見表 (数式コピー)'!Q34=""),"",IF(等級別保険料早見表!Q34&lt;&gt;'等級別保険料早見表 (数式コピー)'!Q34,"!!!",""))</f>
        <v/>
      </c>
      <c r="R34" s="116" t="str">
        <f>IF(AND(等級別保険料早見表!R34="",'等級別保険料早見表 (数式コピー)'!R34=""),"",IF(等級別保険料早見表!R34&lt;&gt;'等級別保険料早見表 (数式コピー)'!R34,"!!!",""))</f>
        <v/>
      </c>
      <c r="S34" s="133" t="str">
        <f>IF(AND(等級別保険料早見表!S34="",'等級別保険料早見表 (数式コピー)'!S34=""),"",IF(等級別保険料早見表!S34&lt;&gt;'等級別保険料早見表 (数式コピー)'!S34,"!!!",""))</f>
        <v/>
      </c>
      <c r="T34" s="119" t="str">
        <f>IF(AND(等級別保険料早見表!T34="",'等級別保険料早見表 (数式コピー)'!T34=""),"",IF(等級別保険料早見表!T34&lt;&gt;'等級別保険料早見表 (数式コピー)'!T34,"!!!",""))</f>
        <v/>
      </c>
      <c r="U34" s="120" t="str">
        <f>IF(AND(等級別保険料早見表!U34="",'等級別保険料早見表 (数式コピー)'!U34=""),"",IF(等級別保険料早見表!U34&lt;&gt;'等級別保険料早見表 (数式コピー)'!U34,"!!!",""))</f>
        <v/>
      </c>
      <c r="V34" s="53"/>
      <c r="W34" s="54"/>
    </row>
    <row r="35" spans="1:23" s="51" customFormat="1" ht="19.399999999999999" customHeight="1" x14ac:dyDescent="0.2">
      <c r="A35" s="94" t="str">
        <f>IF(AND(等級別保険料早見表!A35="",'等級別保険料早見表 (数式コピー)'!A35=""),"",IF(等級別保険料早見表!A35&lt;&gt;'等級別保険料早見表 (数式コピー)'!A35,"!!!",""))</f>
        <v/>
      </c>
      <c r="B35" s="95" t="str">
        <f>IF(AND(等級別保険料早見表!B35="",'等級別保険料早見表 (数式コピー)'!B35=""),"",IF(等級別保険料早見表!B35&lt;&gt;'等級別保険料早見表 (数式コピー)'!B35,"!!!",""))</f>
        <v/>
      </c>
      <c r="C35" s="96" t="str">
        <f>IF(AND(等級別保険料早見表!C35="",'等級別保険料早見表 (数式コピー)'!C35=""),"",IF(等級別保険料早見表!C35&lt;&gt;'等級別保険料早見表 (数式コピー)'!C35,"!!!",""))</f>
        <v/>
      </c>
      <c r="D35" s="96" t="str">
        <f>IF(AND(等級別保険料早見表!D35="",'等級別保険料早見表 (数式コピー)'!D35=""),"",IF(等級別保険料早見表!D35&lt;&gt;'等級別保険料早見表 (数式コピー)'!D35,"!!!",""))</f>
        <v/>
      </c>
      <c r="E35" s="121" t="str">
        <f>IF(AND(等級別保険料早見表!E35="",'等級別保険料早見表 (数式コピー)'!E35=""),"",IF(等級別保険料早見表!E35&lt;&gt;'等級別保険料早見表 (数式コピー)'!E35,"!!!",""))</f>
        <v/>
      </c>
      <c r="F35" s="95" t="str">
        <f>IF(AND(等級別保険料早見表!F35="",'等級別保険料早見表 (数式コピー)'!F35=""),"",IF(等級別保険料早見表!F35&lt;&gt;'等級別保険料早見表 (数式コピー)'!F35,"!!!",""))</f>
        <v/>
      </c>
      <c r="G35" s="100" t="str">
        <f>IF(AND(等級別保険料早見表!G35="",'等級別保険料早見表 (数式コピー)'!G35=""),"",IF(等級別保険料早見表!G35&lt;&gt;'等級別保険料早見表 (数式コピー)'!G35,"!!!",""))</f>
        <v/>
      </c>
      <c r="H35" s="101" t="str">
        <f>IF(AND(等級別保険料早見表!H35="",'等級別保険料早見表 (数式コピー)'!H35=""),"",IF(等級別保険料早見表!H35&lt;&gt;'等級別保険料早見表 (数式コピー)'!H35,"!!!",""))</f>
        <v/>
      </c>
      <c r="I35" s="102" t="str">
        <f>IF(AND(等級別保険料早見表!I35="",'等級別保険料早見表 (数式コピー)'!I35=""),"",IF(等級別保険料早見表!I35&lt;&gt;'等級別保険料早見表 (数式コピー)'!I35,"!!!",""))</f>
        <v/>
      </c>
      <c r="J35" s="100" t="str">
        <f>IF(AND(等級別保険料早見表!J35="",'等級別保険料早見表 (数式コピー)'!J35=""),"",IF(等級別保険料早見表!J35&lt;&gt;'等級別保険料早見表 (数式コピー)'!J35,"!!!",""))</f>
        <v/>
      </c>
      <c r="K35" s="103" t="str">
        <f>IF(AND(等級別保険料早見表!K35="",'等級別保険料早見表 (数式コピー)'!K35=""),"",IF(等級別保険料早見表!K35&lt;&gt;'等級別保険料早見表 (数式コピー)'!K35,"!!!",""))</f>
        <v/>
      </c>
      <c r="L35" s="102" t="str">
        <f>IF(AND(等級別保険料早見表!L35="",'等級別保険料早見表 (数式コピー)'!L35=""),"",IF(等級別保険料早見表!L35&lt;&gt;'等級別保険料早見表 (数式コピー)'!L35,"!!!",""))</f>
        <v/>
      </c>
      <c r="M35" s="100" t="str">
        <f>IF(AND(等級別保険料早見表!M35="",'等級別保険料早見表 (数式コピー)'!M35=""),"",IF(等級別保険料早見表!M35&lt;&gt;'等級別保険料早見表 (数式コピー)'!M35,"!!!",""))</f>
        <v/>
      </c>
      <c r="N35" s="103" t="str">
        <f>IF(AND(等級別保険料早見表!N35="",'等級別保険料早見表 (数式コピー)'!N35=""),"",IF(等級別保険料早見表!N35&lt;&gt;'等級別保険料早見表 (数式コピー)'!N35,"!!!",""))</f>
        <v/>
      </c>
      <c r="O35" s="102" t="str">
        <f>IF(AND(等級別保険料早見表!O35="",'等級別保険料早見表 (数式コピー)'!O35=""),"",IF(等級別保険料早見表!O35&lt;&gt;'等級別保険料早見表 (数式コピー)'!O35,"!!!",""))</f>
        <v/>
      </c>
      <c r="P35" s="100" t="str">
        <f>IF(AND(等級別保険料早見表!P35="",'等級別保険料早見表 (数式コピー)'!P35=""),"",IF(等級別保険料早見表!P35&lt;&gt;'等級別保険料早見表 (数式コピー)'!P35,"!!!",""))</f>
        <v/>
      </c>
      <c r="Q35" s="103" t="str">
        <f>IF(AND(等級別保険料早見表!Q35="",'等級別保険料早見表 (数式コピー)'!Q35=""),"",IF(等級別保険料早見表!Q35&lt;&gt;'等級別保険料早見表 (数式コピー)'!Q35,"!!!",""))</f>
        <v/>
      </c>
      <c r="R35" s="101" t="str">
        <f>IF(AND(等級別保険料早見表!R35="",'等級別保険料早見表 (数式コピー)'!R35=""),"",IF(等級別保険料早見表!R35&lt;&gt;'等級別保険料早見表 (数式コピー)'!R35,"!!!",""))</f>
        <v/>
      </c>
      <c r="S35" s="141" t="str">
        <f>IF(AND(等級別保険料早見表!S35="",'等級別保険料早見表 (数式コピー)'!S35=""),"",IF(等級別保険料早見表!S35&lt;&gt;'等級別保険料早見表 (数式コピー)'!S35,"!!!",""))</f>
        <v/>
      </c>
      <c r="T35" s="96" t="str">
        <f>IF(AND(等級別保険料早見表!T35="",'等級別保険料早見表 (数式コピー)'!T35=""),"",IF(等級別保険料早見表!T35&lt;&gt;'等級別保険料早見表 (数式コピー)'!T35,"!!!",""))</f>
        <v/>
      </c>
      <c r="U35" s="104" t="str">
        <f>IF(AND(等級別保険料早見表!U35="",'等級別保険料早見表 (数式コピー)'!U35=""),"",IF(等級別保険料早見表!U35&lt;&gt;'等級別保険料早見表 (数式コピー)'!U35,"!!!",""))</f>
        <v/>
      </c>
      <c r="V35" s="47"/>
      <c r="W35" s="49"/>
    </row>
    <row r="36" spans="1:23" s="51" customFormat="1" ht="19.399999999999999" customHeight="1" x14ac:dyDescent="0.2">
      <c r="A36" s="94" t="str">
        <f>IF(AND(等級別保険料早見表!A36="",'等級別保険料早見表 (数式コピー)'!A36=""),"",IF(等級別保険料早見表!A36&lt;&gt;'等級別保険料早見表 (数式コピー)'!A36,"!!!",""))</f>
        <v/>
      </c>
      <c r="B36" s="95" t="str">
        <f>IF(AND(等級別保険料早見表!B36="",'等級別保険料早見表 (数式コピー)'!B36=""),"",IF(等級別保険料早見表!B36&lt;&gt;'等級別保険料早見表 (数式コピー)'!B36,"!!!",""))</f>
        <v/>
      </c>
      <c r="C36" s="96" t="str">
        <f>IF(AND(等級別保険料早見表!C36="",'等級別保険料早見表 (数式コピー)'!C36=""),"",IF(等級別保険料早見表!C36&lt;&gt;'等級別保険料早見表 (数式コピー)'!C36,"!!!",""))</f>
        <v/>
      </c>
      <c r="D36" s="96" t="str">
        <f>IF(AND(等級別保険料早見表!D36="",'等級別保険料早見表 (数式コピー)'!D36=""),"",IF(等級別保険料早見表!D36&lt;&gt;'等級別保険料早見表 (数式コピー)'!D36,"!!!",""))</f>
        <v/>
      </c>
      <c r="E36" s="121" t="str">
        <f>IF(AND(等級別保険料早見表!E36="",'等級別保険料早見表 (数式コピー)'!E36=""),"",IF(等級別保険料早見表!E36&lt;&gt;'等級別保険料早見表 (数式コピー)'!E36,"!!!",""))</f>
        <v/>
      </c>
      <c r="F36" s="95" t="str">
        <f>IF(AND(等級別保険料早見表!F36="",'等級別保険料早見表 (数式コピー)'!F36=""),"",IF(等級別保険料早見表!F36&lt;&gt;'等級別保険料早見表 (数式コピー)'!F36,"!!!",""))</f>
        <v/>
      </c>
      <c r="G36" s="100" t="str">
        <f>IF(AND(等級別保険料早見表!G36="",'等級別保険料早見表 (数式コピー)'!G36=""),"",IF(等級別保険料早見表!G36&lt;&gt;'等級別保険料早見表 (数式コピー)'!G36,"!!!",""))</f>
        <v/>
      </c>
      <c r="H36" s="101" t="str">
        <f>IF(AND(等級別保険料早見表!H36="",'等級別保険料早見表 (数式コピー)'!H36=""),"",IF(等級別保険料早見表!H36&lt;&gt;'等級別保険料早見表 (数式コピー)'!H36,"!!!",""))</f>
        <v/>
      </c>
      <c r="I36" s="102" t="str">
        <f>IF(AND(等級別保険料早見表!I36="",'等級別保険料早見表 (数式コピー)'!I36=""),"",IF(等級別保険料早見表!I36&lt;&gt;'等級別保険料早見表 (数式コピー)'!I36,"!!!",""))</f>
        <v/>
      </c>
      <c r="J36" s="100" t="str">
        <f>IF(AND(等級別保険料早見表!J36="",'等級別保険料早見表 (数式コピー)'!J36=""),"",IF(等級別保険料早見表!J36&lt;&gt;'等級別保険料早見表 (数式コピー)'!J36,"!!!",""))</f>
        <v/>
      </c>
      <c r="K36" s="103" t="str">
        <f>IF(AND(等級別保険料早見表!K36="",'等級別保険料早見表 (数式コピー)'!K36=""),"",IF(等級別保険料早見表!K36&lt;&gt;'等級別保険料早見表 (数式コピー)'!K36,"!!!",""))</f>
        <v/>
      </c>
      <c r="L36" s="102" t="str">
        <f>IF(AND(等級別保険料早見表!L36="",'等級別保険料早見表 (数式コピー)'!L36=""),"",IF(等級別保険料早見表!L36&lt;&gt;'等級別保険料早見表 (数式コピー)'!L36,"!!!",""))</f>
        <v/>
      </c>
      <c r="M36" s="100" t="str">
        <f>IF(AND(等級別保険料早見表!M36="",'等級別保険料早見表 (数式コピー)'!M36=""),"",IF(等級別保険料早見表!M36&lt;&gt;'等級別保険料早見表 (数式コピー)'!M36,"!!!",""))</f>
        <v/>
      </c>
      <c r="N36" s="103" t="str">
        <f>IF(AND(等級別保険料早見表!N36="",'等級別保険料早見表 (数式コピー)'!N36=""),"",IF(等級別保険料早見表!N36&lt;&gt;'等級別保険料早見表 (数式コピー)'!N36,"!!!",""))</f>
        <v/>
      </c>
      <c r="O36" s="102" t="str">
        <f>IF(AND(等級別保険料早見表!O36="",'等級別保険料早見表 (数式コピー)'!O36=""),"",IF(等級別保険料早見表!O36&lt;&gt;'等級別保険料早見表 (数式コピー)'!O36,"!!!",""))</f>
        <v/>
      </c>
      <c r="P36" s="100" t="str">
        <f>IF(AND(等級別保険料早見表!P36="",'等級別保険料早見表 (数式コピー)'!P36=""),"",IF(等級別保険料早見表!P36&lt;&gt;'等級別保険料早見表 (数式コピー)'!P36,"!!!",""))</f>
        <v/>
      </c>
      <c r="Q36" s="103" t="str">
        <f>IF(AND(等級別保険料早見表!Q36="",'等級別保険料早見表 (数式コピー)'!Q36=""),"",IF(等級別保険料早見表!Q36&lt;&gt;'等級別保険料早見表 (数式コピー)'!Q36,"!!!",""))</f>
        <v/>
      </c>
      <c r="R36" s="101" t="str">
        <f>IF(AND(等級別保険料早見表!R36="",'等級別保険料早見表 (数式コピー)'!R36=""),"",IF(等級別保険料早見表!R36&lt;&gt;'等級別保険料早見表 (数式コピー)'!R36,"!!!",""))</f>
        <v/>
      </c>
      <c r="S36" s="141" t="str">
        <f>IF(AND(等級別保険料早見表!S36="",'等級別保険料早見表 (数式コピー)'!S36=""),"",IF(等級別保険料早見表!S36&lt;&gt;'等級別保険料早見表 (数式コピー)'!S36,"!!!",""))</f>
        <v/>
      </c>
      <c r="T36" s="96" t="str">
        <f>IF(AND(等級別保険料早見表!T36="",'等級別保険料早見表 (数式コピー)'!T36=""),"",IF(等級別保険料早見表!T36&lt;&gt;'等級別保険料早見表 (数式コピー)'!T36,"!!!",""))</f>
        <v/>
      </c>
      <c r="U36" s="104" t="str">
        <f>IF(AND(等級別保険料早見表!U36="",'等級別保険料早見表 (数式コピー)'!U36=""),"",IF(等級別保険料早見表!U36&lt;&gt;'等級別保険料早見表 (数式コピー)'!U36,"!!!",""))</f>
        <v/>
      </c>
      <c r="V36" s="47"/>
      <c r="W36" s="52"/>
    </row>
    <row r="37" spans="1:23" s="51" customFormat="1" ht="19.399999999999999" customHeight="1" x14ac:dyDescent="0.2">
      <c r="A37" s="94" t="str">
        <f>IF(AND(等級別保険料早見表!A37="",'等級別保険料早見表 (数式コピー)'!A37=""),"",IF(等級別保険料早見表!A37&lt;&gt;'等級別保険料早見表 (数式コピー)'!A37,"!!!",""))</f>
        <v/>
      </c>
      <c r="B37" s="95" t="str">
        <f>IF(AND(等級別保険料早見表!B37="",'等級別保険料早見表 (数式コピー)'!B37=""),"",IF(等級別保険料早見表!B37&lt;&gt;'等級別保険料早見表 (数式コピー)'!B37,"!!!",""))</f>
        <v/>
      </c>
      <c r="C37" s="96" t="str">
        <f>IF(AND(等級別保険料早見表!C37="",'等級別保険料早見表 (数式コピー)'!C37=""),"",IF(等級別保険料早見表!C37&lt;&gt;'等級別保険料早見表 (数式コピー)'!C37,"!!!",""))</f>
        <v/>
      </c>
      <c r="D37" s="96" t="str">
        <f>IF(AND(等級別保険料早見表!D37="",'等級別保険料早見表 (数式コピー)'!D37=""),"",IF(等級別保険料早見表!D37&lt;&gt;'等級別保険料早見表 (数式コピー)'!D37,"!!!",""))</f>
        <v/>
      </c>
      <c r="E37" s="121" t="str">
        <f>IF(AND(等級別保険料早見表!E37="",'等級別保険料早見表 (数式コピー)'!E37=""),"",IF(等級別保険料早見表!E37&lt;&gt;'等級別保険料早見表 (数式コピー)'!E37,"!!!",""))</f>
        <v/>
      </c>
      <c r="F37" s="95" t="str">
        <f>IF(AND(等級別保険料早見表!F37="",'等級別保険料早見表 (数式コピー)'!F37=""),"",IF(等級別保険料早見表!F37&lt;&gt;'等級別保険料早見表 (数式コピー)'!F37,"!!!",""))</f>
        <v/>
      </c>
      <c r="G37" s="100" t="str">
        <f>IF(AND(等級別保険料早見表!G37="",'等級別保険料早見表 (数式コピー)'!G37=""),"",IF(等級別保険料早見表!G37&lt;&gt;'等級別保険料早見表 (数式コピー)'!G37,"!!!",""))</f>
        <v/>
      </c>
      <c r="H37" s="101" t="str">
        <f>IF(AND(等級別保険料早見表!H37="",'等級別保険料早見表 (数式コピー)'!H37=""),"",IF(等級別保険料早見表!H37&lt;&gt;'等級別保険料早見表 (数式コピー)'!H37,"!!!",""))</f>
        <v/>
      </c>
      <c r="I37" s="102" t="str">
        <f>IF(AND(等級別保険料早見表!I37="",'等級別保険料早見表 (数式コピー)'!I37=""),"",IF(等級別保険料早見表!I37&lt;&gt;'等級別保険料早見表 (数式コピー)'!I37,"!!!",""))</f>
        <v/>
      </c>
      <c r="J37" s="100" t="str">
        <f>IF(AND(等級別保険料早見表!J37="",'等級別保険料早見表 (数式コピー)'!J37=""),"",IF(等級別保険料早見表!J37&lt;&gt;'等級別保険料早見表 (数式コピー)'!J37,"!!!",""))</f>
        <v/>
      </c>
      <c r="K37" s="103" t="str">
        <f>IF(AND(等級別保険料早見表!K37="",'等級別保険料早見表 (数式コピー)'!K37=""),"",IF(等級別保険料早見表!K37&lt;&gt;'等級別保険料早見表 (数式コピー)'!K37,"!!!",""))</f>
        <v/>
      </c>
      <c r="L37" s="102" t="str">
        <f>IF(AND(等級別保険料早見表!L37="",'等級別保険料早見表 (数式コピー)'!L37=""),"",IF(等級別保険料早見表!L37&lt;&gt;'等級別保険料早見表 (数式コピー)'!L37,"!!!",""))</f>
        <v/>
      </c>
      <c r="M37" s="100" t="str">
        <f>IF(AND(等級別保険料早見表!M37="",'等級別保険料早見表 (数式コピー)'!M37=""),"",IF(等級別保険料早見表!M37&lt;&gt;'等級別保険料早見表 (数式コピー)'!M37,"!!!",""))</f>
        <v/>
      </c>
      <c r="N37" s="103" t="str">
        <f>IF(AND(等級別保険料早見表!N37="",'等級別保険料早見表 (数式コピー)'!N37=""),"",IF(等級別保険料早見表!N37&lt;&gt;'等級別保険料早見表 (数式コピー)'!N37,"!!!",""))</f>
        <v/>
      </c>
      <c r="O37" s="102" t="str">
        <f>IF(AND(等級別保険料早見表!O37="",'等級別保険料早見表 (数式コピー)'!O37=""),"",IF(等級別保険料早見表!O37&lt;&gt;'等級別保険料早見表 (数式コピー)'!O37,"!!!",""))</f>
        <v/>
      </c>
      <c r="P37" s="100" t="str">
        <f>IF(AND(等級別保険料早見表!P37="",'等級別保険料早見表 (数式コピー)'!P37=""),"",IF(等級別保険料早見表!P37&lt;&gt;'等級別保険料早見表 (数式コピー)'!P37,"!!!",""))</f>
        <v/>
      </c>
      <c r="Q37" s="103" t="str">
        <f>IF(AND(等級別保険料早見表!Q37="",'等級別保険料早見表 (数式コピー)'!Q37=""),"",IF(等級別保険料早見表!Q37&lt;&gt;'等級別保険料早見表 (数式コピー)'!Q37,"!!!",""))</f>
        <v/>
      </c>
      <c r="R37" s="101" t="str">
        <f>IF(AND(等級別保険料早見表!R37="",'等級別保険料早見表 (数式コピー)'!R37=""),"",IF(等級別保険料早見表!R37&lt;&gt;'等級別保険料早見表 (数式コピー)'!R37,"!!!",""))</f>
        <v/>
      </c>
      <c r="S37" s="141" t="str">
        <f>IF(AND(等級別保険料早見表!S37="",'等級別保険料早見表 (数式コピー)'!S37=""),"",IF(等級別保険料早見表!S37&lt;&gt;'等級別保険料早見表 (数式コピー)'!S37,"!!!",""))</f>
        <v/>
      </c>
      <c r="T37" s="96" t="str">
        <f>IF(AND(等級別保険料早見表!T37="",'等級別保険料早見表 (数式コピー)'!T37=""),"",IF(等級別保険料早見表!T37&lt;&gt;'等級別保険料早見表 (数式コピー)'!T37,"!!!",""))</f>
        <v/>
      </c>
      <c r="U37" s="104" t="str">
        <f>IF(AND(等級別保険料早見表!U37="",'等級別保険料早見表 (数式コピー)'!U37=""),"",IF(等級別保険料早見表!U37&lt;&gt;'等級別保険料早見表 (数式コピー)'!U37,"!!!",""))</f>
        <v/>
      </c>
      <c r="V37" s="47"/>
      <c r="W37" s="52"/>
    </row>
    <row r="38" spans="1:23" s="51" customFormat="1" ht="19.399999999999999" customHeight="1" x14ac:dyDescent="0.2">
      <c r="A38" s="94" t="str">
        <f>IF(AND(等級別保険料早見表!A38="",'等級別保険料早見表 (数式コピー)'!A38=""),"",IF(等級別保険料早見表!A38&lt;&gt;'等級別保険料早見表 (数式コピー)'!A38,"!!!",""))</f>
        <v/>
      </c>
      <c r="B38" s="95" t="str">
        <f>IF(AND(等級別保険料早見表!B38="",'等級別保険料早見表 (数式コピー)'!B38=""),"",IF(等級別保険料早見表!B38&lt;&gt;'等級別保険料早見表 (数式コピー)'!B38,"!!!",""))</f>
        <v/>
      </c>
      <c r="C38" s="96" t="str">
        <f>IF(AND(等級別保険料早見表!C38="",'等級別保険料早見表 (数式コピー)'!C38=""),"",IF(等級別保険料早見表!C38&lt;&gt;'等級別保険料早見表 (数式コピー)'!C38,"!!!",""))</f>
        <v/>
      </c>
      <c r="D38" s="122" t="str">
        <f>IF(AND(等級別保険料早見表!D38="",'等級別保険料早見表 (数式コピー)'!D38=""),"",IF(等級別保険料早見表!D38&lt;&gt;'等級別保険料早見表 (数式コピー)'!D38,"!!!",""))</f>
        <v/>
      </c>
      <c r="E38" s="98" t="str">
        <f>IF(AND(等級別保険料早見表!E38="",'等級別保険料早見表 (数式コピー)'!E38=""),"",IF(等級別保険料早見表!E38&lt;&gt;'等級別保険料早見表 (数式コピー)'!E38,"!!!",""))</f>
        <v/>
      </c>
      <c r="F38" s="123" t="str">
        <f>IF(AND(等級別保険料早見表!F38="",'等級別保険料早見表 (数式コピー)'!F38=""),"",IF(等級別保険料早見表!F38&lt;&gt;'等級別保険料早見表 (数式コピー)'!F38,"!!!",""))</f>
        <v/>
      </c>
      <c r="G38" s="100" t="str">
        <f>IF(AND(等級別保険料早見表!G38="",'等級別保険料早見表 (数式コピー)'!G38=""),"",IF(等級別保険料早見表!G38&lt;&gt;'等級別保険料早見表 (数式コピー)'!G38,"!!!",""))</f>
        <v/>
      </c>
      <c r="H38" s="101" t="str">
        <f>IF(AND(等級別保険料早見表!H38="",'等級別保険料早見表 (数式コピー)'!H38=""),"",IF(等級別保険料早見表!H38&lt;&gt;'等級別保険料早見表 (数式コピー)'!H38,"!!!",""))</f>
        <v/>
      </c>
      <c r="I38" s="102" t="str">
        <f>IF(AND(等級別保険料早見表!I38="",'等級別保険料早見表 (数式コピー)'!I38=""),"",IF(等級別保険料早見表!I38&lt;&gt;'等級別保険料早見表 (数式コピー)'!I38,"!!!",""))</f>
        <v/>
      </c>
      <c r="J38" s="100" t="str">
        <f>IF(AND(等級別保険料早見表!J38="",'等級別保険料早見表 (数式コピー)'!J38=""),"",IF(等級別保険料早見表!J38&lt;&gt;'等級別保険料早見表 (数式コピー)'!J38,"!!!",""))</f>
        <v/>
      </c>
      <c r="K38" s="103" t="str">
        <f>IF(AND(等級別保険料早見表!K38="",'等級別保険料早見表 (数式コピー)'!K38=""),"",IF(等級別保険料早見表!K38&lt;&gt;'等級別保険料早見表 (数式コピー)'!K38,"!!!",""))</f>
        <v/>
      </c>
      <c r="L38" s="102" t="str">
        <f>IF(AND(等級別保険料早見表!L38="",'等級別保険料早見表 (数式コピー)'!L38=""),"",IF(等級別保険料早見表!L38&lt;&gt;'等級別保険料早見表 (数式コピー)'!L38,"!!!",""))</f>
        <v/>
      </c>
      <c r="M38" s="100" t="str">
        <f>IF(AND(等級別保険料早見表!M38="",'等級別保険料早見表 (数式コピー)'!M38=""),"",IF(等級別保険料早見表!M38&lt;&gt;'等級別保険料早見表 (数式コピー)'!M38,"!!!",""))</f>
        <v/>
      </c>
      <c r="N38" s="103" t="str">
        <f>IF(AND(等級別保険料早見表!N38="",'等級別保険料早見表 (数式コピー)'!N38=""),"",IF(等級別保険料早見表!N38&lt;&gt;'等級別保険料早見表 (数式コピー)'!N38,"!!!",""))</f>
        <v/>
      </c>
      <c r="O38" s="102" t="str">
        <f>IF(AND(等級別保険料早見表!O38="",'等級別保険料早見表 (数式コピー)'!O38=""),"",IF(等級別保険料早見表!O38&lt;&gt;'等級別保険料早見表 (数式コピー)'!O38,"!!!",""))</f>
        <v/>
      </c>
      <c r="P38" s="100" t="str">
        <f>IF(AND(等級別保険料早見表!P38="",'等級別保険料早見表 (数式コピー)'!P38=""),"",IF(等級別保険料早見表!P38&lt;&gt;'等級別保険料早見表 (数式コピー)'!P38,"!!!",""))</f>
        <v/>
      </c>
      <c r="Q38" s="103" t="str">
        <f>IF(AND(等級別保険料早見表!Q38="",'等級別保険料早見表 (数式コピー)'!Q38=""),"",IF(等級別保険料早見表!Q38&lt;&gt;'等級別保険料早見表 (数式コピー)'!Q38,"!!!",""))</f>
        <v/>
      </c>
      <c r="R38" s="101" t="str">
        <f>IF(AND(等級別保険料早見表!R38="",'等級別保険料早見表 (数式コピー)'!R38=""),"",IF(等級別保険料早見表!R38&lt;&gt;'等級別保険料早見表 (数式コピー)'!R38,"!!!",""))</f>
        <v/>
      </c>
      <c r="S38" s="141" t="str">
        <f>IF(AND(等級別保険料早見表!S38="",'等級別保険料早見表 (数式コピー)'!S38=""),"",IF(等級別保険料早見表!S38&lt;&gt;'等級別保険料早見表 (数式コピー)'!S38,"!!!",""))</f>
        <v/>
      </c>
      <c r="T38" s="96" t="str">
        <f>IF(AND(等級別保険料早見表!T38="",'等級別保険料早見表 (数式コピー)'!T38=""),"",IF(等級別保険料早見表!T38&lt;&gt;'等級別保険料早見表 (数式コピー)'!T38,"!!!",""))</f>
        <v/>
      </c>
      <c r="U38" s="104" t="str">
        <f>IF(AND(等級別保険料早見表!U38="",'等級別保険料早見表 (数式コピー)'!U38=""),"",IF(等級別保険料早見表!U38&lt;&gt;'等級別保険料早見表 (数式コピー)'!U38,"!!!",""))</f>
        <v/>
      </c>
      <c r="V38" s="47"/>
      <c r="W38" s="52"/>
    </row>
    <row r="39" spans="1:23" s="51" customFormat="1" ht="19.399999999999999" customHeight="1" thickBot="1" x14ac:dyDescent="0.25">
      <c r="A39" s="109" t="str">
        <f>IF(AND(等級別保険料早見表!A39="",'等級別保険料早見表 (数式コピー)'!A39=""),"",IF(等級別保険料早見表!A39&lt;&gt;'等級別保険料早見表 (数式コピー)'!A39,"!!!",""))</f>
        <v/>
      </c>
      <c r="B39" s="110" t="str">
        <f>IF(AND(等級別保険料早見表!B39="",'等級別保険料早見表 (数式コピー)'!B39=""),"",IF(等級別保険料早見表!B39&lt;&gt;'等級別保険料早見表 (数式コピー)'!B39,"!!!",""))</f>
        <v/>
      </c>
      <c r="C39" s="111" t="str">
        <f>IF(AND(等級別保険料早見表!C39="",'等級別保険料早見表 (数式コピー)'!C39=""),"",IF(等級別保険料早見表!C39&lt;&gt;'等級別保険料早見表 (数式コピー)'!C39,"!!!",""))</f>
        <v/>
      </c>
      <c r="D39" s="119" t="str">
        <f>IF(AND(等級別保険料早見表!D39="",'等級別保険料早見表 (数式コピー)'!D39=""),"",IF(等級別保険料早見表!D39&lt;&gt;'等級別保険料早見表 (数式コピー)'!D39,"!!!",""))</f>
        <v/>
      </c>
      <c r="E39" s="113" t="str">
        <f>IF(AND(等級別保険料早見表!E39="",'等級別保険料早見表 (数式コピー)'!E39=""),"",IF(等級別保険料早見表!E39&lt;&gt;'等級別保険料早見表 (数式コピー)'!E39,"!!!",""))</f>
        <v/>
      </c>
      <c r="F39" s="124" t="str">
        <f>IF(AND(等級別保険料早見表!F39="",'等級別保険料早見表 (数式コピー)'!F39=""),"",IF(等級別保険料早見表!F39&lt;&gt;'等級別保険料早見表 (数式コピー)'!F39,"!!!",""))</f>
        <v/>
      </c>
      <c r="G39" s="115" t="str">
        <f>IF(AND(等級別保険料早見表!G39="",'等級別保険料早見表 (数式コピー)'!G39=""),"",IF(等級別保険料早見表!G39&lt;&gt;'等級別保険料早見表 (数式コピー)'!G39,"!!!",""))</f>
        <v/>
      </c>
      <c r="H39" s="116" t="str">
        <f>IF(AND(等級別保険料早見表!H39="",'等級別保険料早見表 (数式コピー)'!H39=""),"",IF(等級別保険料早見表!H39&lt;&gt;'等級別保険料早見表 (数式コピー)'!H39,"!!!",""))</f>
        <v/>
      </c>
      <c r="I39" s="117" t="str">
        <f>IF(AND(等級別保険料早見表!I39="",'等級別保険料早見表 (数式コピー)'!I39=""),"",IF(等級別保険料早見表!I39&lt;&gt;'等級別保険料早見表 (数式コピー)'!I39,"!!!",""))</f>
        <v/>
      </c>
      <c r="J39" s="115" t="str">
        <f>IF(AND(等級別保険料早見表!J39="",'等級別保険料早見表 (数式コピー)'!J39=""),"",IF(等級別保険料早見表!J39&lt;&gt;'等級別保険料早見表 (数式コピー)'!J39,"!!!",""))</f>
        <v/>
      </c>
      <c r="K39" s="118" t="str">
        <f>IF(AND(等級別保険料早見表!K39="",'等級別保険料早見表 (数式コピー)'!K39=""),"",IF(等級別保険料早見表!K39&lt;&gt;'等級別保険料早見表 (数式コピー)'!K39,"!!!",""))</f>
        <v/>
      </c>
      <c r="L39" s="117" t="str">
        <f>IF(AND(等級別保険料早見表!L39="",'等級別保険料早見表 (数式コピー)'!L39=""),"",IF(等級別保険料早見表!L39&lt;&gt;'等級別保険料早見表 (数式コピー)'!L39,"!!!",""))</f>
        <v/>
      </c>
      <c r="M39" s="115" t="str">
        <f>IF(AND(等級別保険料早見表!M39="",'等級別保険料早見表 (数式コピー)'!M39=""),"",IF(等級別保険料早見表!M39&lt;&gt;'等級別保険料早見表 (数式コピー)'!M39,"!!!",""))</f>
        <v/>
      </c>
      <c r="N39" s="118" t="str">
        <f>IF(AND(等級別保険料早見表!N39="",'等級別保険料早見表 (数式コピー)'!N39=""),"",IF(等級別保険料早見表!N39&lt;&gt;'等級別保険料早見表 (数式コピー)'!N39,"!!!",""))</f>
        <v/>
      </c>
      <c r="O39" s="117" t="str">
        <f>IF(AND(等級別保険料早見表!O39="",'等級別保険料早見表 (数式コピー)'!O39=""),"",IF(等級別保険料早見表!O39&lt;&gt;'等級別保険料早見表 (数式コピー)'!O39,"!!!",""))</f>
        <v/>
      </c>
      <c r="P39" s="115" t="str">
        <f>IF(AND(等級別保険料早見表!P39="",'等級別保険料早見表 (数式コピー)'!P39=""),"",IF(等級別保険料早見表!P39&lt;&gt;'等級別保険料早見表 (数式コピー)'!P39,"!!!",""))</f>
        <v/>
      </c>
      <c r="Q39" s="118" t="str">
        <f>IF(AND(等級別保険料早見表!Q39="",'等級別保険料早見表 (数式コピー)'!Q39=""),"",IF(等級別保険料早見表!Q39&lt;&gt;'等級別保険料早見表 (数式コピー)'!Q39,"!!!",""))</f>
        <v/>
      </c>
      <c r="R39" s="116" t="str">
        <f>IF(AND(等級別保険料早見表!R39="",'等級別保険料早見表 (数式コピー)'!R39=""),"",IF(等級別保険料早見表!R39&lt;&gt;'等級別保険料早見表 (数式コピー)'!R39,"!!!",""))</f>
        <v/>
      </c>
      <c r="S39" s="133" t="str">
        <f>IF(AND(等級別保険料早見表!S39="",'等級別保険料早見表 (数式コピー)'!S39=""),"",IF(等級別保険料早見表!S39&lt;&gt;'等級別保険料早見表 (数式コピー)'!S39,"!!!",""))</f>
        <v/>
      </c>
      <c r="T39" s="119" t="str">
        <f>IF(AND(等級別保険料早見表!T39="",'等級別保険料早見表 (数式コピー)'!T39=""),"",IF(等級別保険料早見表!T39&lt;&gt;'等級別保険料早見表 (数式コピー)'!T39,"!!!",""))</f>
        <v/>
      </c>
      <c r="U39" s="120" t="str">
        <f>IF(AND(等級別保険料早見表!U39="",'等級別保険料早見表 (数式コピー)'!U39=""),"",IF(等級別保険料早見表!U39&lt;&gt;'等級別保険料早見表 (数式コピー)'!U39,"!!!",""))</f>
        <v/>
      </c>
      <c r="V39" s="53"/>
      <c r="W39" s="55"/>
    </row>
    <row r="40" spans="1:23" s="51" customFormat="1" ht="19.399999999999999" customHeight="1" x14ac:dyDescent="0.2">
      <c r="A40" s="94" t="str">
        <f>IF(AND(等級別保険料早見表!A40="",'等級別保険料早見表 (数式コピー)'!A40=""),"",IF(等級別保険料早見表!A40&lt;&gt;'等級別保険料早見表 (数式コピー)'!A40,"!!!",""))</f>
        <v/>
      </c>
      <c r="B40" s="95" t="str">
        <f>IF(AND(等級別保険料早見表!B40="",'等級別保険料早見表 (数式コピー)'!B40=""),"",IF(等級別保険料早見表!B40&lt;&gt;'等級別保険料早見表 (数式コピー)'!B40,"!!!",""))</f>
        <v/>
      </c>
      <c r="C40" s="96" t="str">
        <f>IF(AND(等級別保険料早見表!C40="",'等級別保険料早見表 (数式コピー)'!C40=""),"",IF(等級別保険料早見表!C40&lt;&gt;'等級別保険料早見表 (数式コピー)'!C40,"!!!",""))</f>
        <v/>
      </c>
      <c r="D40" s="96" t="str">
        <f>IF(AND(等級別保険料早見表!D40="",'等級別保険料早見表 (数式コピー)'!D40=""),"",IF(等級別保険料早見表!D40&lt;&gt;'等級別保険料早見表 (数式コピー)'!D40,"!!!",""))</f>
        <v/>
      </c>
      <c r="E40" s="121" t="str">
        <f>IF(AND(等級別保険料早見表!E40="",'等級別保険料早見表 (数式コピー)'!E40=""),"",IF(等級別保険料早見表!E40&lt;&gt;'等級別保険料早見表 (数式コピー)'!E40,"!!!",""))</f>
        <v/>
      </c>
      <c r="F40" s="95" t="str">
        <f>IF(AND(等級別保険料早見表!F40="",'等級別保険料早見表 (数式コピー)'!F40=""),"",IF(等級別保険料早見表!F40&lt;&gt;'等級別保険料早見表 (数式コピー)'!F40,"!!!",""))</f>
        <v/>
      </c>
      <c r="G40" s="100" t="str">
        <f>IF(AND(等級別保険料早見表!G40="",'等級別保険料早見表 (数式コピー)'!G40=""),"",IF(等級別保険料早見表!G40&lt;&gt;'等級別保険料早見表 (数式コピー)'!G40,"!!!",""))</f>
        <v/>
      </c>
      <c r="H40" s="101" t="str">
        <f>IF(AND(等級別保険料早見表!H40="",'等級別保険料早見表 (数式コピー)'!H40=""),"",IF(等級別保険料早見表!H40&lt;&gt;'等級別保険料早見表 (数式コピー)'!H40,"!!!",""))</f>
        <v/>
      </c>
      <c r="I40" s="102" t="str">
        <f>IF(AND(等級別保険料早見表!I40="",'等級別保険料早見表 (数式コピー)'!I40=""),"",IF(等級別保険料早見表!I40&lt;&gt;'等級別保険料早見表 (数式コピー)'!I40,"!!!",""))</f>
        <v/>
      </c>
      <c r="J40" s="100" t="str">
        <f>IF(AND(等級別保険料早見表!J40="",'等級別保険料早見表 (数式コピー)'!J40=""),"",IF(等級別保険料早見表!J40&lt;&gt;'等級別保険料早見表 (数式コピー)'!J40,"!!!",""))</f>
        <v/>
      </c>
      <c r="K40" s="103" t="str">
        <f>IF(AND(等級別保険料早見表!K40="",'等級別保険料早見表 (数式コピー)'!K40=""),"",IF(等級別保険料早見表!K40&lt;&gt;'等級別保険料早見表 (数式コピー)'!K40,"!!!",""))</f>
        <v/>
      </c>
      <c r="L40" s="102" t="str">
        <f>IF(AND(等級別保険料早見表!L40="",'等級別保険料早見表 (数式コピー)'!L40=""),"",IF(等級別保険料早見表!L40&lt;&gt;'等級別保険料早見表 (数式コピー)'!L40,"!!!",""))</f>
        <v/>
      </c>
      <c r="M40" s="100" t="str">
        <f>IF(AND(等級別保険料早見表!M40="",'等級別保険料早見表 (数式コピー)'!M40=""),"",IF(等級別保険料早見表!M40&lt;&gt;'等級別保険料早見表 (数式コピー)'!M40,"!!!",""))</f>
        <v/>
      </c>
      <c r="N40" s="103" t="str">
        <f>IF(AND(等級別保険料早見表!N40="",'等級別保険料早見表 (数式コピー)'!N40=""),"",IF(等級別保険料早見表!N40&lt;&gt;'等級別保険料早見表 (数式コピー)'!N40,"!!!",""))</f>
        <v/>
      </c>
      <c r="O40" s="102" t="str">
        <f>IF(AND(等級別保険料早見表!O40="",'等級別保険料早見表 (数式コピー)'!O40=""),"",IF(等級別保険料早見表!O40&lt;&gt;'等級別保険料早見表 (数式コピー)'!O40,"!!!",""))</f>
        <v/>
      </c>
      <c r="P40" s="100" t="str">
        <f>IF(AND(等級別保険料早見表!P40="",'等級別保険料早見表 (数式コピー)'!P40=""),"",IF(等級別保険料早見表!P40&lt;&gt;'等級別保険料早見表 (数式コピー)'!P40,"!!!",""))</f>
        <v/>
      </c>
      <c r="Q40" s="103" t="str">
        <f>IF(AND(等級別保険料早見表!Q40="",'等級別保険料早見表 (数式コピー)'!Q40=""),"",IF(等級別保険料早見表!Q40&lt;&gt;'等級別保険料早見表 (数式コピー)'!Q40,"!!!",""))</f>
        <v/>
      </c>
      <c r="R40" s="101" t="str">
        <f>IF(AND(等級別保険料早見表!R40="",'等級別保険料早見表 (数式コピー)'!R40=""),"",IF(等級別保険料早見表!R40&lt;&gt;'等級別保険料早見表 (数式コピー)'!R40,"!!!",""))</f>
        <v/>
      </c>
      <c r="S40" s="141" t="str">
        <f>IF(AND(等級別保険料早見表!S40="",'等級別保険料早見表 (数式コピー)'!S40=""),"",IF(等級別保険料早見表!S40&lt;&gt;'等級別保険料早見表 (数式コピー)'!S40,"!!!",""))</f>
        <v/>
      </c>
      <c r="T40" s="96" t="str">
        <f>IF(AND(等級別保険料早見表!T40="",'等級別保険料早見表 (数式コピー)'!T40=""),"",IF(等級別保険料早見表!T40&lt;&gt;'等級別保険料早見表 (数式コピー)'!T40,"!!!",""))</f>
        <v/>
      </c>
      <c r="U40" s="104" t="str">
        <f>IF(AND(等級別保険料早見表!U40="",'等級別保険料早見表 (数式コピー)'!U40=""),"",IF(等級別保険料早見表!U40&lt;&gt;'等級別保険料早見表 (数式コピー)'!U40,"!!!",""))</f>
        <v/>
      </c>
      <c r="V40" s="48"/>
      <c r="W40" s="49"/>
    </row>
    <row r="41" spans="1:23" s="51" customFormat="1" ht="19.399999999999999" customHeight="1" x14ac:dyDescent="0.2">
      <c r="A41" s="94" t="str">
        <f>IF(AND(等級別保険料早見表!A41="",'等級別保険料早見表 (数式コピー)'!A41=""),"",IF(等級別保険料早見表!A41&lt;&gt;'等級別保険料早見表 (数式コピー)'!A41,"!!!",""))</f>
        <v/>
      </c>
      <c r="B41" s="95" t="str">
        <f>IF(AND(等級別保険料早見表!B41="",'等級別保険料早見表 (数式コピー)'!B41=""),"",IF(等級別保険料早見表!B41&lt;&gt;'等級別保険料早見表 (数式コピー)'!B41,"!!!",""))</f>
        <v/>
      </c>
      <c r="C41" s="96" t="str">
        <f>IF(AND(等級別保険料早見表!C41="",'等級別保険料早見表 (数式コピー)'!C41=""),"",IF(等級別保険料早見表!C41&lt;&gt;'等級別保険料早見表 (数式コピー)'!C41,"!!!",""))</f>
        <v/>
      </c>
      <c r="D41" s="96" t="str">
        <f>IF(AND(等級別保険料早見表!D41="",'等級別保険料早見表 (数式コピー)'!D41=""),"",IF(等級別保険料早見表!D41&lt;&gt;'等級別保険料早見表 (数式コピー)'!D41,"!!!",""))</f>
        <v/>
      </c>
      <c r="E41" s="121" t="str">
        <f>IF(AND(等級別保険料早見表!E41="",'等級別保険料早見表 (数式コピー)'!E41=""),"",IF(等級別保険料早見表!E41&lt;&gt;'等級別保険料早見表 (数式コピー)'!E41,"!!!",""))</f>
        <v/>
      </c>
      <c r="F41" s="95" t="str">
        <f>IF(AND(等級別保険料早見表!F41="",'等級別保険料早見表 (数式コピー)'!F41=""),"",IF(等級別保険料早見表!F41&lt;&gt;'等級別保険料早見表 (数式コピー)'!F41,"!!!",""))</f>
        <v/>
      </c>
      <c r="G41" s="100" t="str">
        <f>IF(AND(等級別保険料早見表!G41="",'等級別保険料早見表 (数式コピー)'!G41=""),"",IF(等級別保険料早見表!G41&lt;&gt;'等級別保険料早見表 (数式コピー)'!G41,"!!!",""))</f>
        <v/>
      </c>
      <c r="H41" s="101" t="str">
        <f>IF(AND(等級別保険料早見表!H41="",'等級別保険料早見表 (数式コピー)'!H41=""),"",IF(等級別保険料早見表!H41&lt;&gt;'等級別保険料早見表 (数式コピー)'!H41,"!!!",""))</f>
        <v/>
      </c>
      <c r="I41" s="102" t="str">
        <f>IF(AND(等級別保険料早見表!I41="",'等級別保険料早見表 (数式コピー)'!I41=""),"",IF(等級別保険料早見表!I41&lt;&gt;'等級別保険料早見表 (数式コピー)'!I41,"!!!",""))</f>
        <v/>
      </c>
      <c r="J41" s="100" t="str">
        <f>IF(AND(等級別保険料早見表!J41="",'等級別保険料早見表 (数式コピー)'!J41=""),"",IF(等級別保険料早見表!J41&lt;&gt;'等級別保険料早見表 (数式コピー)'!J41,"!!!",""))</f>
        <v/>
      </c>
      <c r="K41" s="103" t="str">
        <f>IF(AND(等級別保険料早見表!K41="",'等級別保険料早見表 (数式コピー)'!K41=""),"",IF(等級別保険料早見表!K41&lt;&gt;'等級別保険料早見表 (数式コピー)'!K41,"!!!",""))</f>
        <v/>
      </c>
      <c r="L41" s="102" t="str">
        <f>IF(AND(等級別保険料早見表!L41="",'等級別保険料早見表 (数式コピー)'!L41=""),"",IF(等級別保険料早見表!L41&lt;&gt;'等級別保険料早見表 (数式コピー)'!L41,"!!!",""))</f>
        <v/>
      </c>
      <c r="M41" s="100" t="str">
        <f>IF(AND(等級別保険料早見表!M41="",'等級別保険料早見表 (数式コピー)'!M41=""),"",IF(等級別保険料早見表!M41&lt;&gt;'等級別保険料早見表 (数式コピー)'!M41,"!!!",""))</f>
        <v/>
      </c>
      <c r="N41" s="103" t="str">
        <f>IF(AND(等級別保険料早見表!N41="",'等級別保険料早見表 (数式コピー)'!N41=""),"",IF(等級別保険料早見表!N41&lt;&gt;'等級別保険料早見表 (数式コピー)'!N41,"!!!",""))</f>
        <v/>
      </c>
      <c r="O41" s="102" t="str">
        <f>IF(AND(等級別保険料早見表!O41="",'等級別保険料早見表 (数式コピー)'!O41=""),"",IF(等級別保険料早見表!O41&lt;&gt;'等級別保険料早見表 (数式コピー)'!O41,"!!!",""))</f>
        <v/>
      </c>
      <c r="P41" s="100" t="str">
        <f>IF(AND(等級別保険料早見表!P41="",'等級別保険料早見表 (数式コピー)'!P41=""),"",IF(等級別保険料早見表!P41&lt;&gt;'等級別保険料早見表 (数式コピー)'!P41,"!!!",""))</f>
        <v/>
      </c>
      <c r="Q41" s="103" t="str">
        <f>IF(AND(等級別保険料早見表!Q41="",'等級別保険料早見表 (数式コピー)'!Q41=""),"",IF(等級別保険料早見表!Q41&lt;&gt;'等級別保険料早見表 (数式コピー)'!Q41,"!!!",""))</f>
        <v/>
      </c>
      <c r="R41" s="101" t="str">
        <f>IF(AND(等級別保険料早見表!R41="",'等級別保険料早見表 (数式コピー)'!R41=""),"",IF(等級別保険料早見表!R41&lt;&gt;'等級別保険料早見表 (数式コピー)'!R41,"!!!",""))</f>
        <v/>
      </c>
      <c r="S41" s="141" t="str">
        <f>IF(AND(等級別保険料早見表!S41="",'等級別保険料早見表 (数式コピー)'!S41=""),"",IF(等級別保険料早見表!S41&lt;&gt;'等級別保険料早見表 (数式コピー)'!S41,"!!!",""))</f>
        <v/>
      </c>
      <c r="T41" s="96" t="str">
        <f>IF(AND(等級別保険料早見表!T41="",'等級別保険料早見表 (数式コピー)'!T41=""),"",IF(等級別保険料早見表!T41&lt;&gt;'等級別保険料早見表 (数式コピー)'!T41,"!!!",""))</f>
        <v/>
      </c>
      <c r="U41" s="104" t="str">
        <f>IF(AND(等級別保険料早見表!U41="",'等級別保険料早見表 (数式コピー)'!U41=""),"",IF(等級別保険料早見表!U41&lt;&gt;'等級別保険料早見表 (数式コピー)'!U41,"!!!",""))</f>
        <v/>
      </c>
      <c r="V41" s="48"/>
      <c r="W41" s="52"/>
    </row>
    <row r="42" spans="1:23" s="51" customFormat="1" ht="19.399999999999999" customHeight="1" x14ac:dyDescent="0.2">
      <c r="A42" s="94" t="str">
        <f>IF(AND(等級別保険料早見表!A42="",'等級別保険料早見表 (数式コピー)'!A42=""),"",IF(等級別保険料早見表!A42&lt;&gt;'等級別保険料早見表 (数式コピー)'!A42,"!!!",""))</f>
        <v/>
      </c>
      <c r="B42" s="95" t="str">
        <f>IF(AND(等級別保険料早見表!B42="",'等級別保険料早見表 (数式コピー)'!B42=""),"",IF(等級別保険料早見表!B42&lt;&gt;'等級別保険料早見表 (数式コピー)'!B42,"!!!",""))</f>
        <v/>
      </c>
      <c r="C42" s="96" t="str">
        <f>IF(AND(等級別保険料早見表!C42="",'等級別保険料早見表 (数式コピー)'!C42=""),"",IF(等級別保険料早見表!C42&lt;&gt;'等級別保険料早見表 (数式コピー)'!C42,"!!!",""))</f>
        <v/>
      </c>
      <c r="D42" s="96" t="str">
        <f>IF(AND(等級別保険料早見表!D42="",'等級別保険料早見表 (数式コピー)'!D42=""),"",IF(等級別保険料早見表!D42&lt;&gt;'等級別保険料早見表 (数式コピー)'!D42,"!!!",""))</f>
        <v/>
      </c>
      <c r="E42" s="121" t="str">
        <f>IF(AND(等級別保険料早見表!E42="",'等級別保険料早見表 (数式コピー)'!E42=""),"",IF(等級別保険料早見表!E42&lt;&gt;'等級別保険料早見表 (数式コピー)'!E42,"!!!",""))</f>
        <v/>
      </c>
      <c r="F42" s="95" t="str">
        <f>IF(AND(等級別保険料早見表!F42="",'等級別保険料早見表 (数式コピー)'!F42=""),"",IF(等級別保険料早見表!F42&lt;&gt;'等級別保険料早見表 (数式コピー)'!F42,"!!!",""))</f>
        <v/>
      </c>
      <c r="G42" s="100" t="str">
        <f>IF(AND(等級別保険料早見表!G42="",'等級別保険料早見表 (数式コピー)'!G42=""),"",IF(等級別保険料早見表!G42&lt;&gt;'等級別保険料早見表 (数式コピー)'!G42,"!!!",""))</f>
        <v/>
      </c>
      <c r="H42" s="101" t="str">
        <f>IF(AND(等級別保険料早見表!H42="",'等級別保険料早見表 (数式コピー)'!H42=""),"",IF(等級別保険料早見表!H42&lt;&gt;'等級別保険料早見表 (数式コピー)'!H42,"!!!",""))</f>
        <v/>
      </c>
      <c r="I42" s="102" t="str">
        <f>IF(AND(等級別保険料早見表!I42="",'等級別保険料早見表 (数式コピー)'!I42=""),"",IF(等級別保険料早見表!I42&lt;&gt;'等級別保険料早見表 (数式コピー)'!I42,"!!!",""))</f>
        <v/>
      </c>
      <c r="J42" s="100" t="str">
        <f>IF(AND(等級別保険料早見表!J42="",'等級別保険料早見表 (数式コピー)'!J42=""),"",IF(等級別保険料早見表!J42&lt;&gt;'等級別保険料早見表 (数式コピー)'!J42,"!!!",""))</f>
        <v/>
      </c>
      <c r="K42" s="103" t="str">
        <f>IF(AND(等級別保険料早見表!K42="",'等級別保険料早見表 (数式コピー)'!K42=""),"",IF(等級別保険料早見表!K42&lt;&gt;'等級別保険料早見表 (数式コピー)'!K42,"!!!",""))</f>
        <v/>
      </c>
      <c r="L42" s="102" t="str">
        <f>IF(AND(等級別保険料早見表!L42="",'等級別保険料早見表 (数式コピー)'!L42=""),"",IF(等級別保険料早見表!L42&lt;&gt;'等級別保険料早見表 (数式コピー)'!L42,"!!!",""))</f>
        <v/>
      </c>
      <c r="M42" s="100" t="str">
        <f>IF(AND(等級別保険料早見表!M42="",'等級別保険料早見表 (数式コピー)'!M42=""),"",IF(等級別保険料早見表!M42&lt;&gt;'等級別保険料早見表 (数式コピー)'!M42,"!!!",""))</f>
        <v/>
      </c>
      <c r="N42" s="103" t="str">
        <f>IF(AND(等級別保険料早見表!N42="",'等級別保険料早見表 (数式コピー)'!N42=""),"",IF(等級別保険料早見表!N42&lt;&gt;'等級別保険料早見表 (数式コピー)'!N42,"!!!",""))</f>
        <v/>
      </c>
      <c r="O42" s="102" t="str">
        <f>IF(AND(等級別保険料早見表!O42="",'等級別保険料早見表 (数式コピー)'!O42=""),"",IF(等級別保険料早見表!O42&lt;&gt;'等級別保険料早見表 (数式コピー)'!O42,"!!!",""))</f>
        <v/>
      </c>
      <c r="P42" s="100" t="str">
        <f>IF(AND(等級別保険料早見表!P42="",'等級別保険料早見表 (数式コピー)'!P42=""),"",IF(等級別保険料早見表!P42&lt;&gt;'等級別保険料早見表 (数式コピー)'!P42,"!!!",""))</f>
        <v/>
      </c>
      <c r="Q42" s="103" t="str">
        <f>IF(AND(等級別保険料早見表!Q42="",'等級別保険料早見表 (数式コピー)'!Q42=""),"",IF(等級別保険料早見表!Q42&lt;&gt;'等級別保険料早見表 (数式コピー)'!Q42,"!!!",""))</f>
        <v/>
      </c>
      <c r="R42" s="101" t="str">
        <f>IF(AND(等級別保険料早見表!R42="",'等級別保険料早見表 (数式コピー)'!R42=""),"",IF(等級別保険料早見表!R42&lt;&gt;'等級別保険料早見表 (数式コピー)'!R42,"!!!",""))</f>
        <v/>
      </c>
      <c r="S42" s="141" t="str">
        <f>IF(AND(等級別保険料早見表!S42="",'等級別保険料早見表 (数式コピー)'!S42=""),"",IF(等級別保険料早見表!S42&lt;&gt;'等級別保険料早見表 (数式コピー)'!S42,"!!!",""))</f>
        <v/>
      </c>
      <c r="T42" s="96" t="str">
        <f>IF(AND(等級別保険料早見表!T42="",'等級別保険料早見表 (数式コピー)'!T42=""),"",IF(等級別保険料早見表!T42&lt;&gt;'等級別保険料早見表 (数式コピー)'!T42,"!!!",""))</f>
        <v/>
      </c>
      <c r="U42" s="104" t="str">
        <f>IF(AND(等級別保険料早見表!U42="",'等級別保険料早見表 (数式コピー)'!U42=""),"",IF(等級別保険料早見表!U42&lt;&gt;'等級別保険料早見表 (数式コピー)'!U42,"!!!",""))</f>
        <v/>
      </c>
      <c r="V42" s="48"/>
      <c r="W42" s="52"/>
    </row>
    <row r="43" spans="1:23" s="51" customFormat="1" ht="19.399999999999999" customHeight="1" x14ac:dyDescent="0.2">
      <c r="A43" s="94" t="str">
        <f>IF(AND(等級別保険料早見表!A43="",'等級別保険料早見表 (数式コピー)'!A43=""),"",IF(等級別保険料早見表!A43&lt;&gt;'等級別保険料早見表 (数式コピー)'!A43,"!!!",""))</f>
        <v/>
      </c>
      <c r="B43" s="95" t="str">
        <f>IF(AND(等級別保険料早見表!B43="",'等級別保険料早見表 (数式コピー)'!B43=""),"",IF(等級別保険料早見表!B43&lt;&gt;'等級別保険料早見表 (数式コピー)'!B43,"!!!",""))</f>
        <v/>
      </c>
      <c r="C43" s="96" t="str">
        <f>IF(AND(等級別保険料早見表!C43="",'等級別保険料早見表 (数式コピー)'!C43=""),"",IF(等級別保険料早見表!C43&lt;&gt;'等級別保険料早見表 (数式コピー)'!C43,"!!!",""))</f>
        <v/>
      </c>
      <c r="D43" s="122" t="str">
        <f>IF(AND(等級別保険料早見表!D43="",'等級別保険料早見表 (数式コピー)'!D43=""),"",IF(等級別保険料早見表!D43&lt;&gt;'等級別保険料早見表 (数式コピー)'!D43,"!!!",""))</f>
        <v/>
      </c>
      <c r="E43" s="98" t="str">
        <f>IF(AND(等級別保険料早見表!E43="",'等級別保険料早見表 (数式コピー)'!E43=""),"",IF(等級別保険料早見表!E43&lt;&gt;'等級別保険料早見表 (数式コピー)'!E43,"!!!",""))</f>
        <v/>
      </c>
      <c r="F43" s="123" t="str">
        <f>IF(AND(等級別保険料早見表!F43="",'等級別保険料早見表 (数式コピー)'!F43=""),"",IF(等級別保険料早見表!F43&lt;&gt;'等級別保険料早見表 (数式コピー)'!F43,"!!!",""))</f>
        <v/>
      </c>
      <c r="G43" s="100" t="str">
        <f>IF(AND(等級別保険料早見表!G43="",'等級別保険料早見表 (数式コピー)'!G43=""),"",IF(等級別保険料早見表!G43&lt;&gt;'等級別保険料早見表 (数式コピー)'!G43,"!!!",""))</f>
        <v/>
      </c>
      <c r="H43" s="101" t="str">
        <f>IF(AND(等級別保険料早見表!H43="",'等級別保険料早見表 (数式コピー)'!H43=""),"",IF(等級別保険料早見表!H43&lt;&gt;'等級別保険料早見表 (数式コピー)'!H43,"!!!",""))</f>
        <v/>
      </c>
      <c r="I43" s="102" t="str">
        <f>IF(AND(等級別保険料早見表!I43="",'等級別保険料早見表 (数式コピー)'!I43=""),"",IF(等級別保険料早見表!I43&lt;&gt;'等級別保険料早見表 (数式コピー)'!I43,"!!!",""))</f>
        <v/>
      </c>
      <c r="J43" s="100" t="str">
        <f>IF(AND(等級別保険料早見表!J43="",'等級別保険料早見表 (数式コピー)'!J43=""),"",IF(等級別保険料早見表!J43&lt;&gt;'等級別保険料早見表 (数式コピー)'!J43,"!!!",""))</f>
        <v/>
      </c>
      <c r="K43" s="103" t="str">
        <f>IF(AND(等級別保険料早見表!K43="",'等級別保険料早見表 (数式コピー)'!K43=""),"",IF(等級別保険料早見表!K43&lt;&gt;'等級別保険料早見表 (数式コピー)'!K43,"!!!",""))</f>
        <v/>
      </c>
      <c r="L43" s="102" t="str">
        <f>IF(AND(等級別保険料早見表!L43="",'等級別保険料早見表 (数式コピー)'!L43=""),"",IF(等級別保険料早見表!L43&lt;&gt;'等級別保険料早見表 (数式コピー)'!L43,"!!!",""))</f>
        <v/>
      </c>
      <c r="M43" s="100" t="str">
        <f>IF(AND(等級別保険料早見表!M43="",'等級別保険料早見表 (数式コピー)'!M43=""),"",IF(等級別保険料早見表!M43&lt;&gt;'等級別保険料早見表 (数式コピー)'!M43,"!!!",""))</f>
        <v/>
      </c>
      <c r="N43" s="103" t="str">
        <f>IF(AND(等級別保険料早見表!N43="",'等級別保険料早見表 (数式コピー)'!N43=""),"",IF(等級別保険料早見表!N43&lt;&gt;'等級別保険料早見表 (数式コピー)'!N43,"!!!",""))</f>
        <v/>
      </c>
      <c r="O43" s="102" t="str">
        <f>IF(AND(等級別保険料早見表!O43="",'等級別保険料早見表 (数式コピー)'!O43=""),"",IF(等級別保険料早見表!O43&lt;&gt;'等級別保険料早見表 (数式コピー)'!O43,"!!!",""))</f>
        <v/>
      </c>
      <c r="P43" s="100" t="str">
        <f>IF(AND(等級別保険料早見表!P43="",'等級別保険料早見表 (数式コピー)'!P43=""),"",IF(等級別保険料早見表!P43&lt;&gt;'等級別保険料早見表 (数式コピー)'!P43,"!!!",""))</f>
        <v/>
      </c>
      <c r="Q43" s="103" t="str">
        <f>IF(AND(等級別保険料早見表!Q43="",'等級別保険料早見表 (数式コピー)'!Q43=""),"",IF(等級別保険料早見表!Q43&lt;&gt;'等級別保険料早見表 (数式コピー)'!Q43,"!!!",""))</f>
        <v/>
      </c>
      <c r="R43" s="101" t="str">
        <f>IF(AND(等級別保険料早見表!R43="",'等級別保険料早見表 (数式コピー)'!R43=""),"",IF(等級別保険料早見表!R43&lt;&gt;'等級別保険料早見表 (数式コピー)'!R43,"!!!",""))</f>
        <v/>
      </c>
      <c r="S43" s="141" t="str">
        <f>IF(AND(等級別保険料早見表!S43="",'等級別保険料早見表 (数式コピー)'!S43=""),"",IF(等級別保険料早見表!S43&lt;&gt;'等級別保険料早見表 (数式コピー)'!S43,"!!!",""))</f>
        <v/>
      </c>
      <c r="T43" s="96" t="str">
        <f>IF(AND(等級別保険料早見表!T43="",'等級別保険料早見表 (数式コピー)'!T43=""),"",IF(等級別保険料早見表!T43&lt;&gt;'等級別保険料早見表 (数式コピー)'!T43,"!!!",""))</f>
        <v/>
      </c>
      <c r="U43" s="104" t="str">
        <f>IF(AND(等級別保険料早見表!U43="",'等級別保険料早見表 (数式コピー)'!U43=""),"",IF(等級別保険料早見表!U43&lt;&gt;'等級別保険料早見表 (数式コピー)'!U43,"!!!",""))</f>
        <v/>
      </c>
      <c r="V43" s="48"/>
      <c r="W43" s="52"/>
    </row>
    <row r="44" spans="1:23" s="51" customFormat="1" ht="19.399999999999999" customHeight="1" thickBot="1" x14ac:dyDescent="0.25">
      <c r="A44" s="109" t="str">
        <f>IF(AND(等級別保険料早見表!A44="",'等級別保険料早見表 (数式コピー)'!A44=""),"",IF(等級別保険料早見表!A44&lt;&gt;'等級別保険料早見表 (数式コピー)'!A44,"!!!",""))</f>
        <v/>
      </c>
      <c r="B44" s="110" t="str">
        <f>IF(AND(等級別保険料早見表!B44="",'等級別保険料早見表 (数式コピー)'!B44=""),"",IF(等級別保険料早見表!B44&lt;&gt;'等級別保険料早見表 (数式コピー)'!B44,"!!!",""))</f>
        <v/>
      </c>
      <c r="C44" s="111" t="str">
        <f>IF(AND(等級別保険料早見表!C44="",'等級別保険料早見表 (数式コピー)'!C44=""),"",IF(等級別保険料早見表!C44&lt;&gt;'等級別保険料早見表 (数式コピー)'!C44,"!!!",""))</f>
        <v/>
      </c>
      <c r="D44" s="119" t="str">
        <f>IF(AND(等級別保険料早見表!D44="",'等級別保険料早見表 (数式コピー)'!D44=""),"",IF(等級別保険料早見表!D44&lt;&gt;'等級別保険料早見表 (数式コピー)'!D44,"!!!",""))</f>
        <v/>
      </c>
      <c r="E44" s="113" t="str">
        <f>IF(AND(等級別保険料早見表!E44="",'等級別保険料早見表 (数式コピー)'!E44=""),"",IF(等級別保険料早見表!E44&lt;&gt;'等級別保険料早見表 (数式コピー)'!E44,"!!!",""))</f>
        <v/>
      </c>
      <c r="F44" s="124" t="str">
        <f>IF(AND(等級別保険料早見表!F44="",'等級別保険料早見表 (数式コピー)'!F44=""),"",IF(等級別保険料早見表!F44&lt;&gt;'等級別保険料早見表 (数式コピー)'!F44,"!!!",""))</f>
        <v/>
      </c>
      <c r="G44" s="115" t="str">
        <f>IF(AND(等級別保険料早見表!G44="",'等級別保険料早見表 (数式コピー)'!G44=""),"",IF(等級別保険料早見表!G44&lt;&gt;'等級別保険料早見表 (数式コピー)'!G44,"!!!",""))</f>
        <v/>
      </c>
      <c r="H44" s="116" t="str">
        <f>IF(AND(等級別保険料早見表!H44="",'等級別保険料早見表 (数式コピー)'!H44=""),"",IF(等級別保険料早見表!H44&lt;&gt;'等級別保険料早見表 (数式コピー)'!H44,"!!!",""))</f>
        <v/>
      </c>
      <c r="I44" s="117" t="str">
        <f>IF(AND(等級別保険料早見表!I44="",'等級別保険料早見表 (数式コピー)'!I44=""),"",IF(等級別保険料早見表!I44&lt;&gt;'等級別保険料早見表 (数式コピー)'!I44,"!!!",""))</f>
        <v/>
      </c>
      <c r="J44" s="115" t="str">
        <f>IF(AND(等級別保険料早見表!J44="",'等級別保険料早見表 (数式コピー)'!J44=""),"",IF(等級別保険料早見表!J44&lt;&gt;'等級別保険料早見表 (数式コピー)'!J44,"!!!",""))</f>
        <v/>
      </c>
      <c r="K44" s="118" t="str">
        <f>IF(AND(等級別保険料早見表!K44="",'等級別保険料早見表 (数式コピー)'!K44=""),"",IF(等級別保険料早見表!K44&lt;&gt;'等級別保険料早見表 (数式コピー)'!K44,"!!!",""))</f>
        <v/>
      </c>
      <c r="L44" s="117" t="str">
        <f>IF(AND(等級別保険料早見表!L44="",'等級別保険料早見表 (数式コピー)'!L44=""),"",IF(等級別保険料早見表!L44&lt;&gt;'等級別保険料早見表 (数式コピー)'!L44,"!!!",""))</f>
        <v/>
      </c>
      <c r="M44" s="115" t="str">
        <f>IF(AND(等級別保険料早見表!M44="",'等級別保険料早見表 (数式コピー)'!M44=""),"",IF(等級別保険料早見表!M44&lt;&gt;'等級別保険料早見表 (数式コピー)'!M44,"!!!",""))</f>
        <v/>
      </c>
      <c r="N44" s="118" t="str">
        <f>IF(AND(等級別保険料早見表!N44="",'等級別保険料早見表 (数式コピー)'!N44=""),"",IF(等級別保険料早見表!N44&lt;&gt;'等級別保険料早見表 (数式コピー)'!N44,"!!!",""))</f>
        <v/>
      </c>
      <c r="O44" s="117" t="str">
        <f>IF(AND(等級別保険料早見表!O44="",'等級別保険料早見表 (数式コピー)'!O44=""),"",IF(等級別保険料早見表!O44&lt;&gt;'等級別保険料早見表 (数式コピー)'!O44,"!!!",""))</f>
        <v/>
      </c>
      <c r="P44" s="115" t="str">
        <f>IF(AND(等級別保険料早見表!P44="",'等級別保険料早見表 (数式コピー)'!P44=""),"",IF(等級別保険料早見表!P44&lt;&gt;'等級別保険料早見表 (数式コピー)'!P44,"!!!",""))</f>
        <v/>
      </c>
      <c r="Q44" s="118" t="str">
        <f>IF(AND(等級別保険料早見表!Q44="",'等級別保険料早見表 (数式コピー)'!Q44=""),"",IF(等級別保険料早見表!Q44&lt;&gt;'等級別保険料早見表 (数式コピー)'!Q44,"!!!",""))</f>
        <v/>
      </c>
      <c r="R44" s="116" t="str">
        <f>IF(AND(等級別保険料早見表!R44="",'等級別保険料早見表 (数式コピー)'!R44=""),"",IF(等級別保険料早見表!R44&lt;&gt;'等級別保険料早見表 (数式コピー)'!R44,"!!!",""))</f>
        <v/>
      </c>
      <c r="S44" s="133" t="str">
        <f>IF(AND(等級別保険料早見表!S44="",'等級別保険料早見表 (数式コピー)'!S44=""),"",IF(等級別保険料早見表!S44&lt;&gt;'等級別保険料早見表 (数式コピー)'!S44,"!!!",""))</f>
        <v/>
      </c>
      <c r="T44" s="119" t="str">
        <f>IF(AND(等級別保険料早見表!T44="",'等級別保険料早見表 (数式コピー)'!T44=""),"",IF(等級別保険料早見表!T44&lt;&gt;'等級別保険料早見表 (数式コピー)'!T44,"!!!",""))</f>
        <v/>
      </c>
      <c r="U44" s="120" t="str">
        <f>IF(AND(等級別保険料早見表!U44="",'等級別保険料早見表 (数式コピー)'!U44=""),"",IF(等級別保険料早見表!U44&lt;&gt;'等級別保険料早見表 (数式コピー)'!U44,"!!!",""))</f>
        <v/>
      </c>
      <c r="V44" s="56"/>
      <c r="W44" s="54"/>
    </row>
    <row r="45" spans="1:23" s="51" customFormat="1" ht="19.399999999999999" customHeight="1" x14ac:dyDescent="0.2">
      <c r="A45" s="94" t="str">
        <f>IF(AND(等級別保険料早見表!A45="",'等級別保険料早見表 (数式コピー)'!A45=""),"",IF(等級別保険料早見表!A45&lt;&gt;'等級別保険料早見表 (数式コピー)'!A45,"!!!",""))</f>
        <v/>
      </c>
      <c r="B45" s="95" t="str">
        <f>IF(AND(等級別保険料早見表!B45="",'等級別保険料早見表 (数式コピー)'!B45=""),"",IF(等級別保険料早見表!B45&lt;&gt;'等級別保険料早見表 (数式コピー)'!B45,"!!!",""))</f>
        <v/>
      </c>
      <c r="C45" s="96" t="str">
        <f>IF(AND(等級別保険料早見表!C45="",'等級別保険料早見表 (数式コピー)'!C45=""),"",IF(等級別保険料早見表!C45&lt;&gt;'等級別保険料早見表 (数式コピー)'!C45,"!!!",""))</f>
        <v/>
      </c>
      <c r="D45" s="96" t="str">
        <f>IF(AND(等級別保険料早見表!D45="",'等級別保険料早見表 (数式コピー)'!D45=""),"",IF(等級別保険料早見表!D45&lt;&gt;'等級別保険料早見表 (数式コピー)'!D45,"!!!",""))</f>
        <v/>
      </c>
      <c r="E45" s="121" t="str">
        <f>IF(AND(等級別保険料早見表!E45="",'等級別保険料早見表 (数式コピー)'!E45=""),"",IF(等級別保険料早見表!E45&lt;&gt;'等級別保険料早見表 (数式コピー)'!E45,"!!!",""))</f>
        <v/>
      </c>
      <c r="F45" s="95" t="str">
        <f>IF(AND(等級別保険料早見表!F45="",'等級別保険料早見表 (数式コピー)'!F45=""),"",IF(等級別保険料早見表!F45&lt;&gt;'等級別保険料早見表 (数式コピー)'!F45,"!!!",""))</f>
        <v/>
      </c>
      <c r="G45" s="100" t="str">
        <f>IF(AND(等級別保険料早見表!G45="",'等級別保険料早見表 (数式コピー)'!G45=""),"",IF(等級別保険料早見表!G45&lt;&gt;'等級別保険料早見表 (数式コピー)'!G45,"!!!",""))</f>
        <v/>
      </c>
      <c r="H45" s="101" t="str">
        <f>IF(AND(等級別保険料早見表!H45="",'等級別保険料早見表 (数式コピー)'!H45=""),"",IF(等級別保険料早見表!H45&lt;&gt;'等級別保険料早見表 (数式コピー)'!H45,"!!!",""))</f>
        <v/>
      </c>
      <c r="I45" s="102" t="str">
        <f>IF(AND(等級別保険料早見表!I45="",'等級別保険料早見表 (数式コピー)'!I45=""),"",IF(等級別保険料早見表!I45&lt;&gt;'等級別保険料早見表 (数式コピー)'!I45,"!!!",""))</f>
        <v/>
      </c>
      <c r="J45" s="100" t="str">
        <f>IF(AND(等級別保険料早見表!J45="",'等級別保険料早見表 (数式コピー)'!J45=""),"",IF(等級別保険料早見表!J45&lt;&gt;'等級別保険料早見表 (数式コピー)'!J45,"!!!",""))</f>
        <v/>
      </c>
      <c r="K45" s="103" t="str">
        <f>IF(AND(等級別保険料早見表!K45="",'等級別保険料早見表 (数式コピー)'!K45=""),"",IF(等級別保険料早見表!K45&lt;&gt;'等級別保険料早見表 (数式コピー)'!K45,"!!!",""))</f>
        <v/>
      </c>
      <c r="L45" s="102" t="str">
        <f>IF(AND(等級別保険料早見表!L45="",'等級別保険料早見表 (数式コピー)'!L45=""),"",IF(等級別保険料早見表!L45&lt;&gt;'等級別保険料早見表 (数式コピー)'!L45,"!!!",""))</f>
        <v/>
      </c>
      <c r="M45" s="100" t="str">
        <f>IF(AND(等級別保険料早見表!M45="",'等級別保険料早見表 (数式コピー)'!M45=""),"",IF(等級別保険料早見表!M45&lt;&gt;'等級別保険料早見表 (数式コピー)'!M45,"!!!",""))</f>
        <v/>
      </c>
      <c r="N45" s="103" t="str">
        <f>IF(AND(等級別保険料早見表!N45="",'等級別保険料早見表 (数式コピー)'!N45=""),"",IF(等級別保険料早見表!N45&lt;&gt;'等級別保険料早見表 (数式コピー)'!N45,"!!!",""))</f>
        <v/>
      </c>
      <c r="O45" s="102" t="str">
        <f>IF(AND(等級別保険料早見表!O45="",'等級別保険料早見表 (数式コピー)'!O45=""),"",IF(等級別保険料早見表!O45&lt;&gt;'等級別保険料早見表 (数式コピー)'!O45,"!!!",""))</f>
        <v/>
      </c>
      <c r="P45" s="100" t="str">
        <f>IF(AND(等級別保険料早見表!P45="",'等級別保険料早見表 (数式コピー)'!P45=""),"",IF(等級別保険料早見表!P45&lt;&gt;'等級別保険料早見表 (数式コピー)'!P45,"!!!",""))</f>
        <v/>
      </c>
      <c r="Q45" s="103" t="str">
        <f>IF(AND(等級別保険料早見表!Q45="",'等級別保険料早見表 (数式コピー)'!Q45=""),"",IF(等級別保険料早見表!Q45&lt;&gt;'等級別保険料早見表 (数式コピー)'!Q45,"!!!",""))</f>
        <v/>
      </c>
      <c r="R45" s="101" t="str">
        <f>IF(AND(等級別保険料早見表!R45="",'等級別保険料早見表 (数式コピー)'!R45=""),"",IF(等級別保険料早見表!R45&lt;&gt;'等級別保険料早見表 (数式コピー)'!R45,"!!!",""))</f>
        <v/>
      </c>
      <c r="S45" s="141" t="str">
        <f>IF(AND(等級別保険料早見表!S45="",'等級別保険料早見表 (数式コピー)'!S45=""),"",IF(等級別保険料早見表!S45&lt;&gt;'等級別保険料早見表 (数式コピー)'!S45,"!!!",""))</f>
        <v/>
      </c>
      <c r="T45" s="96" t="str">
        <f>IF(AND(等級別保険料早見表!T45="",'等級別保険料早見表 (数式コピー)'!T45=""),"",IF(等級別保険料早見表!T45&lt;&gt;'等級別保険料早見表 (数式コピー)'!T45,"!!!",""))</f>
        <v/>
      </c>
      <c r="U45" s="104" t="str">
        <f>IF(AND(等級別保険料早見表!U45="",'等級別保険料早見表 (数式コピー)'!U45=""),"",IF(等級別保険料早見表!U45&lt;&gt;'等級別保険料早見表 (数式コピー)'!U45,"!!!",""))</f>
        <v/>
      </c>
      <c r="V45" s="48"/>
      <c r="W45" s="52"/>
    </row>
    <row r="46" spans="1:23" s="51" customFormat="1" ht="19.399999999999999" customHeight="1" x14ac:dyDescent="0.2">
      <c r="A46" s="94" t="str">
        <f>IF(AND(等級別保険料早見表!A46="",'等級別保険料早見表 (数式コピー)'!A46=""),"",IF(等級別保険料早見表!A46&lt;&gt;'等級別保険料早見表 (数式コピー)'!A46,"!!!",""))</f>
        <v/>
      </c>
      <c r="B46" s="95" t="str">
        <f>IF(AND(等級別保険料早見表!B46="",'等級別保険料早見表 (数式コピー)'!B46=""),"",IF(等級別保険料早見表!B46&lt;&gt;'等級別保険料早見表 (数式コピー)'!B46,"!!!",""))</f>
        <v/>
      </c>
      <c r="C46" s="96" t="str">
        <f>IF(AND(等級別保険料早見表!C46="",'等級別保険料早見表 (数式コピー)'!C46=""),"",IF(等級別保険料早見表!C46&lt;&gt;'等級別保険料早見表 (数式コピー)'!C46,"!!!",""))</f>
        <v/>
      </c>
      <c r="D46" s="96" t="str">
        <f>IF(AND(等級別保険料早見表!D46="",'等級別保険料早見表 (数式コピー)'!D46=""),"",IF(等級別保険料早見表!D46&lt;&gt;'等級別保険料早見表 (数式コピー)'!D46,"!!!",""))</f>
        <v/>
      </c>
      <c r="E46" s="121" t="str">
        <f>IF(AND(等級別保険料早見表!E46="",'等級別保険料早見表 (数式コピー)'!E46=""),"",IF(等級別保険料早見表!E46&lt;&gt;'等級別保険料早見表 (数式コピー)'!E46,"!!!",""))</f>
        <v/>
      </c>
      <c r="F46" s="95" t="str">
        <f>IF(AND(等級別保険料早見表!F46="",'等級別保険料早見表 (数式コピー)'!F46=""),"",IF(等級別保険料早見表!F46&lt;&gt;'等級別保険料早見表 (数式コピー)'!F46,"!!!",""))</f>
        <v/>
      </c>
      <c r="G46" s="100" t="str">
        <f>IF(AND(等級別保険料早見表!G46="",'等級別保険料早見表 (数式コピー)'!G46=""),"",IF(等級別保険料早見表!G46&lt;&gt;'等級別保険料早見表 (数式コピー)'!G46,"!!!",""))</f>
        <v/>
      </c>
      <c r="H46" s="101" t="str">
        <f>IF(AND(等級別保険料早見表!H46="",'等級別保険料早見表 (数式コピー)'!H46=""),"",IF(等級別保険料早見表!H46&lt;&gt;'等級別保険料早見表 (数式コピー)'!H46,"!!!",""))</f>
        <v/>
      </c>
      <c r="I46" s="102" t="str">
        <f>IF(AND(等級別保険料早見表!I46="",'等級別保険料早見表 (数式コピー)'!I46=""),"",IF(等級別保険料早見表!I46&lt;&gt;'等級別保険料早見表 (数式コピー)'!I46,"!!!",""))</f>
        <v/>
      </c>
      <c r="J46" s="100" t="str">
        <f>IF(AND(等級別保険料早見表!J46="",'等級別保険料早見表 (数式コピー)'!J46=""),"",IF(等級別保険料早見表!J46&lt;&gt;'等級別保険料早見表 (数式コピー)'!J46,"!!!",""))</f>
        <v/>
      </c>
      <c r="K46" s="103" t="str">
        <f>IF(AND(等級別保険料早見表!K46="",'等級別保険料早見表 (数式コピー)'!K46=""),"",IF(等級別保険料早見表!K46&lt;&gt;'等級別保険料早見表 (数式コピー)'!K46,"!!!",""))</f>
        <v/>
      </c>
      <c r="L46" s="102" t="str">
        <f>IF(AND(等級別保険料早見表!L46="",'等級別保険料早見表 (数式コピー)'!L46=""),"",IF(等級別保険料早見表!L46&lt;&gt;'等級別保険料早見表 (数式コピー)'!L46,"!!!",""))</f>
        <v/>
      </c>
      <c r="M46" s="100" t="str">
        <f>IF(AND(等級別保険料早見表!M46="",'等級別保険料早見表 (数式コピー)'!M46=""),"",IF(等級別保険料早見表!M46&lt;&gt;'等級別保険料早見表 (数式コピー)'!M46,"!!!",""))</f>
        <v/>
      </c>
      <c r="N46" s="103" t="str">
        <f>IF(AND(等級別保険料早見表!N46="",'等級別保険料早見表 (数式コピー)'!N46=""),"",IF(等級別保険料早見表!N46&lt;&gt;'等級別保険料早見表 (数式コピー)'!N46,"!!!",""))</f>
        <v/>
      </c>
      <c r="O46" s="102" t="str">
        <f>IF(AND(等級別保険料早見表!O46="",'等級別保険料早見表 (数式コピー)'!O46=""),"",IF(等級別保険料早見表!O46&lt;&gt;'等級別保険料早見表 (数式コピー)'!O46,"!!!",""))</f>
        <v/>
      </c>
      <c r="P46" s="100" t="str">
        <f>IF(AND(等級別保険料早見表!P46="",'等級別保険料早見表 (数式コピー)'!P46=""),"",IF(等級別保険料早見表!P46&lt;&gt;'等級別保険料早見表 (数式コピー)'!P46,"!!!",""))</f>
        <v/>
      </c>
      <c r="Q46" s="103" t="str">
        <f>IF(AND(等級別保険料早見表!Q46="",'等級別保険料早見表 (数式コピー)'!Q46=""),"",IF(等級別保険料早見表!Q46&lt;&gt;'等級別保険料早見表 (数式コピー)'!Q46,"!!!",""))</f>
        <v/>
      </c>
      <c r="R46" s="101" t="str">
        <f>IF(AND(等級別保険料早見表!R46="",'等級別保険料早見表 (数式コピー)'!R46=""),"",IF(等級別保険料早見表!R46&lt;&gt;'等級別保険料早見表 (数式コピー)'!R46,"!!!",""))</f>
        <v/>
      </c>
      <c r="S46" s="141" t="str">
        <f>IF(AND(等級別保険料早見表!S46="",'等級別保険料早見表 (数式コピー)'!S46=""),"",IF(等級別保険料早見表!S46&lt;&gt;'等級別保険料早見表 (数式コピー)'!S46,"!!!",""))</f>
        <v/>
      </c>
      <c r="T46" s="96" t="str">
        <f>IF(AND(等級別保険料早見表!T46="",'等級別保険料早見表 (数式コピー)'!T46=""),"",IF(等級別保険料早見表!T46&lt;&gt;'等級別保険料早見表 (数式コピー)'!T46,"!!!",""))</f>
        <v/>
      </c>
      <c r="U46" s="104" t="str">
        <f>IF(AND(等級別保険料早見表!U46="",'等級別保険料早見表 (数式コピー)'!U46=""),"",IF(等級別保険料早見表!U46&lt;&gt;'等級別保険料早見表 (数式コピー)'!U46,"!!!",""))</f>
        <v/>
      </c>
      <c r="V46" s="48"/>
      <c r="W46" s="52"/>
    </row>
    <row r="47" spans="1:23" s="51" customFormat="1" ht="19.399999999999999" customHeight="1" x14ac:dyDescent="0.2">
      <c r="A47" s="94" t="str">
        <f>IF(AND(等級別保険料早見表!A47="",'等級別保険料早見表 (数式コピー)'!A47=""),"",IF(等級別保険料早見表!A47&lt;&gt;'等級別保険料早見表 (数式コピー)'!A47,"!!!",""))</f>
        <v/>
      </c>
      <c r="B47" s="95" t="str">
        <f>IF(AND(等級別保険料早見表!B47="",'等級別保険料早見表 (数式コピー)'!B47=""),"",IF(等級別保険料早見表!B47&lt;&gt;'等級別保険料早見表 (数式コピー)'!B47,"!!!",""))</f>
        <v/>
      </c>
      <c r="C47" s="96" t="str">
        <f>IF(AND(等級別保険料早見表!C47="",'等級別保険料早見表 (数式コピー)'!C47=""),"",IF(等級別保険料早見表!C47&lt;&gt;'等級別保険料早見表 (数式コピー)'!C47,"!!!",""))</f>
        <v/>
      </c>
      <c r="D47" s="96" t="str">
        <f>IF(AND(等級別保険料早見表!D47="",'等級別保険料早見表 (数式コピー)'!D47=""),"",IF(等級別保険料早見表!D47&lt;&gt;'等級別保険料早見表 (数式コピー)'!D47,"!!!",""))</f>
        <v/>
      </c>
      <c r="E47" s="121" t="str">
        <f>IF(AND(等級別保険料早見表!E47="",'等級別保険料早見表 (数式コピー)'!E47=""),"",IF(等級別保険料早見表!E47&lt;&gt;'等級別保険料早見表 (数式コピー)'!E47,"!!!",""))</f>
        <v/>
      </c>
      <c r="F47" s="95" t="str">
        <f>IF(AND(等級別保険料早見表!F47="",'等級別保険料早見表 (数式コピー)'!F47=""),"",IF(等級別保険料早見表!F47&lt;&gt;'等級別保険料早見表 (数式コピー)'!F47,"!!!",""))</f>
        <v/>
      </c>
      <c r="G47" s="100" t="str">
        <f>IF(AND(等級別保険料早見表!G47="",'等級別保険料早見表 (数式コピー)'!G47=""),"",IF(等級別保険料早見表!G47&lt;&gt;'等級別保険料早見表 (数式コピー)'!G47,"!!!",""))</f>
        <v/>
      </c>
      <c r="H47" s="101" t="str">
        <f>IF(AND(等級別保険料早見表!H47="",'等級別保険料早見表 (数式コピー)'!H47=""),"",IF(等級別保険料早見表!H47&lt;&gt;'等級別保険料早見表 (数式コピー)'!H47,"!!!",""))</f>
        <v/>
      </c>
      <c r="I47" s="102" t="str">
        <f>IF(AND(等級別保険料早見表!I47="",'等級別保険料早見表 (数式コピー)'!I47=""),"",IF(等級別保険料早見表!I47&lt;&gt;'等級別保険料早見表 (数式コピー)'!I47,"!!!",""))</f>
        <v/>
      </c>
      <c r="J47" s="100" t="str">
        <f>IF(AND(等級別保険料早見表!J47="",'等級別保険料早見表 (数式コピー)'!J47=""),"",IF(等級別保険料早見表!J47&lt;&gt;'等級別保険料早見表 (数式コピー)'!J47,"!!!",""))</f>
        <v/>
      </c>
      <c r="K47" s="103" t="str">
        <f>IF(AND(等級別保険料早見表!K47="",'等級別保険料早見表 (数式コピー)'!K47=""),"",IF(等級別保険料早見表!K47&lt;&gt;'等級別保険料早見表 (数式コピー)'!K47,"!!!",""))</f>
        <v/>
      </c>
      <c r="L47" s="102" t="str">
        <f>IF(AND(等級別保険料早見表!L47="",'等級別保険料早見表 (数式コピー)'!L47=""),"",IF(等級別保険料早見表!L47&lt;&gt;'等級別保険料早見表 (数式コピー)'!L47,"!!!",""))</f>
        <v/>
      </c>
      <c r="M47" s="100" t="str">
        <f>IF(AND(等級別保険料早見表!M47="",'等級別保険料早見表 (数式コピー)'!M47=""),"",IF(等級別保険料早見表!M47&lt;&gt;'等級別保険料早見表 (数式コピー)'!M47,"!!!",""))</f>
        <v/>
      </c>
      <c r="N47" s="103" t="str">
        <f>IF(AND(等級別保険料早見表!N47="",'等級別保険料早見表 (数式コピー)'!N47=""),"",IF(等級別保険料早見表!N47&lt;&gt;'等級別保険料早見表 (数式コピー)'!N47,"!!!",""))</f>
        <v/>
      </c>
      <c r="O47" s="102" t="str">
        <f>IF(AND(等級別保険料早見表!O47="",'等級別保険料早見表 (数式コピー)'!O47=""),"",IF(等級別保険料早見表!O47&lt;&gt;'等級別保険料早見表 (数式コピー)'!O47,"!!!",""))</f>
        <v/>
      </c>
      <c r="P47" s="100" t="str">
        <f>IF(AND(等級別保険料早見表!P47="",'等級別保険料早見表 (数式コピー)'!P47=""),"",IF(等級別保険料早見表!P47&lt;&gt;'等級別保険料早見表 (数式コピー)'!P47,"!!!",""))</f>
        <v/>
      </c>
      <c r="Q47" s="103" t="str">
        <f>IF(AND(等級別保険料早見表!Q47="",'等級別保険料早見表 (数式コピー)'!Q47=""),"",IF(等級別保険料早見表!Q47&lt;&gt;'等級別保険料早見表 (数式コピー)'!Q47,"!!!",""))</f>
        <v/>
      </c>
      <c r="R47" s="101" t="str">
        <f>IF(AND(等級別保険料早見表!R47="",'等級別保険料早見表 (数式コピー)'!R47=""),"",IF(等級別保険料早見表!R47&lt;&gt;'等級別保険料早見表 (数式コピー)'!R47,"!!!",""))</f>
        <v/>
      </c>
      <c r="S47" s="141" t="str">
        <f>IF(AND(等級別保険料早見表!S47="",'等級別保険料早見表 (数式コピー)'!S47=""),"",IF(等級別保険料早見表!S47&lt;&gt;'等級別保険料早見表 (数式コピー)'!S47,"!!!",""))</f>
        <v/>
      </c>
      <c r="T47" s="96" t="str">
        <f>IF(AND(等級別保険料早見表!T47="",'等級別保険料早見表 (数式コピー)'!T47=""),"",IF(等級別保険料早見表!T47&lt;&gt;'等級別保険料早見表 (数式コピー)'!T47,"!!!",""))</f>
        <v/>
      </c>
      <c r="U47" s="104" t="str">
        <f>IF(AND(等級別保険料早見表!U47="",'等級別保険料早見表 (数式コピー)'!U47=""),"",IF(等級別保険料早見表!U47&lt;&gt;'等級別保険料早見表 (数式コピー)'!U47,"!!!",""))</f>
        <v/>
      </c>
      <c r="V47" s="48"/>
      <c r="W47" s="52"/>
    </row>
    <row r="48" spans="1:23" s="51" customFormat="1" ht="19.399999999999999" customHeight="1" thickBot="1" x14ac:dyDescent="0.25">
      <c r="A48" s="94" t="str">
        <f>IF(AND(等級別保険料早見表!A48="",'等級別保険料早見表 (数式コピー)'!A48=""),"",IF(等級別保険料早見表!A48&lt;&gt;'等級別保険料早見表 (数式コピー)'!A48,"!!!",""))</f>
        <v/>
      </c>
      <c r="B48" s="125" t="str">
        <f>IF(AND(等級別保険料早見表!B48="",'等級別保険料早見表 (数式コピー)'!B48=""),"",IF(等級別保険料早見表!B48&lt;&gt;'等級別保険料早見表 (数式コピー)'!B48,"!!!",""))</f>
        <v/>
      </c>
      <c r="C48" s="126" t="str">
        <f>IF(AND(等級別保険料早見表!C48="",'等級別保険料早見表 (数式コピー)'!C48=""),"",IF(等級別保険料早見表!C48&lt;&gt;'等級別保険料早見表 (数式コピー)'!C48,"!!!",""))</f>
        <v/>
      </c>
      <c r="D48" s="122" t="str">
        <f>IF(AND(等級別保険料早見表!D48="",'等級別保険料早見表 (数式コピー)'!D48=""),"",IF(等級別保険料早見表!D48&lt;&gt;'等級別保険料早見表 (数式コピー)'!D48,"!!!",""))</f>
        <v/>
      </c>
      <c r="E48" s="127" t="str">
        <f>IF(AND(等級別保険料早見表!E48="",'等級別保険料早見表 (数式コピー)'!E48=""),"",IF(等級別保険料早見表!E48&lt;&gt;'等級別保険料早見表 (数式コピー)'!E48,"!!!",""))</f>
        <v/>
      </c>
      <c r="F48" s="123" t="str">
        <f>IF(AND(等級別保険料早見表!F48="",'等級別保険料早見表 (数式コピー)'!F48=""),"",IF(等級別保険料早見表!F48&lt;&gt;'等級別保険料早見表 (数式コピー)'!F48,"!!!",""))</f>
        <v/>
      </c>
      <c r="G48" s="128" t="str">
        <f>IF(AND(等級別保険料早見表!G48="",'等級別保険料早見表 (数式コピー)'!G48=""),"",IF(等級別保険料早見表!G48&lt;&gt;'等級別保険料早見表 (数式コピー)'!G48,"!!!",""))</f>
        <v/>
      </c>
      <c r="H48" s="129" t="str">
        <f>IF(AND(等級別保険料早見表!H48="",'等級別保険料早見表 (数式コピー)'!H48=""),"",IF(等級別保険料早見表!H48&lt;&gt;'等級別保険料早見表 (数式コピー)'!H48,"!!!",""))</f>
        <v/>
      </c>
      <c r="I48" s="130" t="str">
        <f>IF(AND(等級別保険料早見表!I48="",'等級別保険料早見表 (数式コピー)'!I48=""),"",IF(等級別保険料早見表!I48&lt;&gt;'等級別保険料早見表 (数式コピー)'!I48,"!!!",""))</f>
        <v/>
      </c>
      <c r="J48" s="100" t="str">
        <f>IF(AND(等級別保険料早見表!J48="",'等級別保険料早見表 (数式コピー)'!J48=""),"",IF(等級別保険料早見表!J48&lt;&gt;'等級別保険料早見表 (数式コピー)'!J48,"!!!",""))</f>
        <v/>
      </c>
      <c r="K48" s="103" t="str">
        <f>IF(AND(等級別保険料早見表!K48="",'等級別保険料早見表 (数式コピー)'!K48=""),"",IF(等級別保険料早見表!K48&lt;&gt;'等級別保険料早見表 (数式コピー)'!K48,"!!!",""))</f>
        <v/>
      </c>
      <c r="L48" s="102" t="str">
        <f>IF(AND(等級別保険料早見表!L48="",'等級別保険料早見表 (数式コピー)'!L48=""),"",IF(等級別保険料早見表!L48&lt;&gt;'等級別保険料早見表 (数式コピー)'!L48,"!!!",""))</f>
        <v/>
      </c>
      <c r="M48" s="100" t="str">
        <f>IF(AND(等級別保険料早見表!M48="",'等級別保険料早見表 (数式コピー)'!M48=""),"",IF(等級別保険料早見表!M48&lt;&gt;'等級別保険料早見表 (数式コピー)'!M48,"!!!",""))</f>
        <v/>
      </c>
      <c r="N48" s="103" t="str">
        <f>IF(AND(等級別保険料早見表!N48="",'等級別保険料早見表 (数式コピー)'!N48=""),"",IF(等級別保険料早見表!N48&lt;&gt;'等級別保険料早見表 (数式コピー)'!N48,"!!!",""))</f>
        <v/>
      </c>
      <c r="O48" s="102" t="str">
        <f>IF(AND(等級別保険料早見表!O48="",'等級別保険料早見表 (数式コピー)'!O48=""),"",IF(等級別保険料早見表!O48&lt;&gt;'等級別保険料早見表 (数式コピー)'!O48,"!!!",""))</f>
        <v/>
      </c>
      <c r="P48" s="100" t="str">
        <f>IF(AND(等級別保険料早見表!P48="",'等級別保険料早見表 (数式コピー)'!P48=""),"",IF(等級別保険料早見表!P48&lt;&gt;'等級別保険料早見表 (数式コピー)'!P48,"!!!",""))</f>
        <v/>
      </c>
      <c r="Q48" s="103" t="str">
        <f>IF(AND(等級別保険料早見表!Q48="",'等級別保険料早見表 (数式コピー)'!Q48=""),"",IF(等級別保険料早見表!Q48&lt;&gt;'等級別保険料早見表 (数式コピー)'!Q48,"!!!",""))</f>
        <v/>
      </c>
      <c r="R48" s="101" t="str">
        <f>IF(AND(等級別保険料早見表!R48="",'等級別保険料早見表 (数式コピー)'!R48=""),"",IF(等級別保険料早見表!R48&lt;&gt;'等級別保険料早見表 (数式コピー)'!R48,"!!!",""))</f>
        <v/>
      </c>
      <c r="S48" s="125" t="str">
        <f>IF(AND(等級別保険料早見表!S48="",'等級別保険料早見表 (数式コピー)'!S48=""),"",IF(等級別保険料早見表!S48&lt;&gt;'等級別保険料早見表 (数式コピー)'!S48,"!!!",""))</f>
        <v/>
      </c>
      <c r="T48" s="126" t="str">
        <f>IF(AND(等級別保険料早見表!T48="",'等級別保険料早見表 (数式コピー)'!T48=""),"",IF(等級別保険料早見表!T48&lt;&gt;'等級別保険料早見表 (数式コピー)'!T48,"!!!",""))</f>
        <v/>
      </c>
      <c r="U48" s="132" t="str">
        <f>IF(AND(等級別保険料早見表!U48="",'等級別保険料早見表 (数式コピー)'!U48=""),"",IF(等級別保険料早見表!U48&lt;&gt;'等級別保険料早見表 (数式コピー)'!U48,"!!!",""))</f>
        <v/>
      </c>
      <c r="V48" s="56"/>
      <c r="W48" s="54"/>
    </row>
    <row r="49" spans="1:23" ht="19.399999999999999" customHeight="1" thickBot="1" x14ac:dyDescent="0.25">
      <c r="A49" s="162" t="str">
        <f>IF(AND(等級別保険料早見表!A49="",'等級別保険料早見表 (数式コピー)'!A49=""),"",IF(等級別保険料早見表!A49&lt;&gt;'等級別保険料早見表 (数式コピー)'!A49,"!!!",""))</f>
        <v/>
      </c>
      <c r="B49" s="133" t="str">
        <f>IF(AND(等級別保険料早見表!B49="",'等級別保険料早見表 (数式コピー)'!B49=""),"",IF(等級別保険料早見表!B49&lt;&gt;'等級別保険料早見表 (数式コピー)'!B49,"!!!",""))</f>
        <v/>
      </c>
      <c r="C49" s="119" t="str">
        <f>IF(AND(等級別保険料早見表!C49="",'等級別保険料早見表 (数式コピー)'!C49=""),"",IF(等級別保険料早見表!C49&lt;&gt;'等級別保険料早見表 (数式コピー)'!C49,"!!!",""))</f>
        <v/>
      </c>
      <c r="D49" s="119" t="str">
        <f>IF(AND(等級別保険料早見表!D49="",'等級別保険料早見表 (数式コピー)'!D49=""),"",IF(等級別保険料早見表!D49&lt;&gt;'等級別保険料早見表 (数式コピー)'!D49,"!!!",""))</f>
        <v/>
      </c>
      <c r="E49" s="113" t="str">
        <f>IF(AND(等級別保険料早見表!E49="",'等級別保険料早見表 (数式コピー)'!E49=""),"",IF(等級別保険料早見表!E49&lt;&gt;'等級別保険料早見表 (数式コピー)'!E49,"!!!",""))</f>
        <v/>
      </c>
      <c r="F49" s="124" t="str">
        <f>IF(AND(等級別保険料早見表!F49="",'等級別保険料早見表 (数式コピー)'!F49=""),"",IF(等級別保険料早見表!F49&lt;&gt;'等級別保険料早見表 (数式コピー)'!F49,"!!!",""))</f>
        <v/>
      </c>
      <c r="G49" s="115" t="str">
        <f>IF(AND(等級別保険料早見表!G49="",'等級別保険料早見表 (数式コピー)'!G49=""),"",IF(等級別保険料早見表!G49&lt;&gt;'等級別保険料早見表 (数式コピー)'!G49,"!!!",""))</f>
        <v/>
      </c>
      <c r="H49" s="116" t="str">
        <f>IF(AND(等級別保険料早見表!H49="",'等級別保険料早見表 (数式コピー)'!H49=""),"",IF(等級別保険料早見表!H49&lt;&gt;'等級別保険料早見表 (数式コピー)'!H49,"!!!",""))</f>
        <v/>
      </c>
      <c r="I49" s="117" t="str">
        <f>IF(AND(等級別保険料早見表!I49="",'等級別保険料早見表 (数式コピー)'!I49=""),"",IF(等級別保険料早見表!I49&lt;&gt;'等級別保険料早見表 (数式コピー)'!I49,"!!!",""))</f>
        <v/>
      </c>
      <c r="J49" s="115" t="str">
        <f>IF(AND(等級別保険料早見表!J49="",'等級別保険料早見表 (数式コピー)'!J49=""),"",IF(等級別保険料早見表!J49&lt;&gt;'等級別保険料早見表 (数式コピー)'!J49,"!!!",""))</f>
        <v/>
      </c>
      <c r="K49" s="118" t="str">
        <f>IF(AND(等級別保険料早見表!K49="",'等級別保険料早見表 (数式コピー)'!K49=""),"",IF(等級別保険料早見表!K49&lt;&gt;'等級別保険料早見表 (数式コピー)'!K49,"!!!",""))</f>
        <v/>
      </c>
      <c r="L49" s="117" t="str">
        <f>IF(AND(等級別保険料早見表!L49="",'等級別保険料早見表 (数式コピー)'!L49=""),"",IF(等級別保険料早見表!L49&lt;&gt;'等級別保険料早見表 (数式コピー)'!L49,"!!!",""))</f>
        <v/>
      </c>
      <c r="M49" s="115" t="str">
        <f>IF(AND(等級別保険料早見表!M49="",'等級別保険料早見表 (数式コピー)'!M49=""),"",IF(等級別保険料早見表!M49&lt;&gt;'等級別保険料早見表 (数式コピー)'!M49,"!!!",""))</f>
        <v/>
      </c>
      <c r="N49" s="118" t="str">
        <f>IF(AND(等級別保険料早見表!N49="",'等級別保険料早見表 (数式コピー)'!N49=""),"",IF(等級別保険料早見表!N49&lt;&gt;'等級別保険料早見表 (数式コピー)'!N49,"!!!",""))</f>
        <v/>
      </c>
      <c r="O49" s="117" t="str">
        <f>IF(AND(等級別保険料早見表!O49="",'等級別保険料早見表 (数式コピー)'!O49=""),"",IF(等級別保険料早見表!O49&lt;&gt;'等級別保険料早見表 (数式コピー)'!O49,"!!!",""))</f>
        <v/>
      </c>
      <c r="P49" s="115" t="str">
        <f>IF(AND(等級別保険料早見表!P49="",'等級別保険料早見表 (数式コピー)'!P49=""),"",IF(等級別保険料早見表!P49&lt;&gt;'等級別保険料早見表 (数式コピー)'!P49,"!!!",""))</f>
        <v/>
      </c>
      <c r="Q49" s="118" t="str">
        <f>IF(AND(等級別保険料早見表!Q49="",'等級別保険料早見表 (数式コピー)'!Q49=""),"",IF(等級別保険料早見表!Q49&lt;&gt;'等級別保険料早見表 (数式コピー)'!Q49,"!!!",""))</f>
        <v/>
      </c>
      <c r="R49" s="116" t="str">
        <f>IF(AND(等級別保険料早見表!R49="",'等級別保険料早見表 (数式コピー)'!R49=""),"",IF(等級別保険料早見表!R49&lt;&gt;'等級別保険料早見表 (数式コピー)'!R49,"!!!",""))</f>
        <v/>
      </c>
      <c r="S49" s="133" t="str">
        <f>IF(AND(等級別保険料早見表!S49="",'等級別保険料早見表 (数式コピー)'!S49=""),"",IF(等級別保険料早見表!S49&lt;&gt;'等級別保険料早見表 (数式コピー)'!S49,"!!!",""))</f>
        <v/>
      </c>
      <c r="T49" s="119" t="str">
        <f>IF(AND(等級別保険料早見表!T49="",'等級別保険料早見表 (数式コピー)'!T49=""),"",IF(等級別保険料早見表!T49&lt;&gt;'等級別保険料早見表 (数式コピー)'!T49,"!!!",""))</f>
        <v/>
      </c>
      <c r="U49" s="120" t="str">
        <f>IF(AND(等級別保険料早見表!U49="",'等級別保険料早見表 (数式コピー)'!U49=""),"",IF(等級別保険料早見表!U49&lt;&gt;'等級別保険料早見表 (数式コピー)'!U49,"!!!",""))</f>
        <v/>
      </c>
      <c r="V49" s="57"/>
      <c r="W49" s="57"/>
    </row>
    <row r="50" spans="1:23" ht="19.399999999999999" customHeight="1" x14ac:dyDescent="0.2">
      <c r="A50" s="94" t="str">
        <f>IF(AND(等級別保険料早見表!A50="",'等級別保険料早見表 (数式コピー)'!A50=""),"",IF(等級別保険料早見表!A50&lt;&gt;'等級別保険料早見表 (数式コピー)'!A50,"!!!",""))</f>
        <v/>
      </c>
      <c r="B50" s="134" t="str">
        <f>IF(AND(等級別保険料早見表!B50="",'等級別保険料早見表 (数式コピー)'!B50=""),"",IF(等級別保険料早見表!B50&lt;&gt;'等級別保険料早見表 (数式コピー)'!B50,"!!!",""))</f>
        <v/>
      </c>
      <c r="C50" s="135" t="str">
        <f>IF(AND(等級別保険料早見表!C50="",'等級別保険料早見表 (数式コピー)'!C50=""),"",IF(等級別保険料早見表!C50&lt;&gt;'等級別保険料早見表 (数式コピー)'!C50,"!!!",""))</f>
        <v/>
      </c>
      <c r="D50" s="96" t="str">
        <f>IF(AND(等級別保険料早見表!D50="",'等級別保険料早見表 (数式コピー)'!D50=""),"",IF(等級別保険料早見表!D50&lt;&gt;'等級別保険料早見表 (数式コピー)'!D50,"!!!",""))</f>
        <v/>
      </c>
      <c r="E50" s="121" t="str">
        <f>IF(AND(等級別保険料早見表!E50="",'等級別保険料早見表 (数式コピー)'!E50=""),"",IF(等級別保険料早見表!E50&lt;&gt;'等級別保険料早見表 (数式コピー)'!E50,"!!!",""))</f>
        <v/>
      </c>
      <c r="F50" s="95" t="str">
        <f>IF(AND(等級別保険料早見表!F50="",'等級別保険料早見表 (数式コピー)'!F50=""),"",IF(等級別保険料早見表!F50&lt;&gt;'等級別保険料早見表 (数式コピー)'!F50,"!!!",""))</f>
        <v/>
      </c>
      <c r="G50" s="136" t="str">
        <f>IF(AND(等級別保険料早見表!G50="",'等級別保険料早見表 (数式コピー)'!G50=""),"",IF(等級別保険料早見表!G50&lt;&gt;'等級別保険料早見表 (数式コピー)'!G50,"!!!",""))</f>
        <v/>
      </c>
      <c r="H50" s="137" t="str">
        <f>IF(AND(等級別保険料早見表!H50="",'等級別保険料早見表 (数式コピー)'!H50=""),"",IF(等級別保険料早見表!H50&lt;&gt;'等級別保険料早見表 (数式コピー)'!H50,"!!!",""))</f>
        <v/>
      </c>
      <c r="I50" s="102" t="str">
        <f>IF(AND(等級別保険料早見表!I50="",'等級別保険料早見表 (数式コピー)'!I50=""),"",IF(等級別保険料早見表!I50&lt;&gt;'等級別保険料早見表 (数式コピー)'!I50,"!!!",""))</f>
        <v/>
      </c>
      <c r="J50" s="100" t="str">
        <f>IF(AND(等級別保険料早見表!J50="",'等級別保険料早見表 (数式コピー)'!J50=""),"",IF(等級別保険料早見表!J50&lt;&gt;'等級別保険料早見表 (数式コピー)'!J50,"!!!",""))</f>
        <v/>
      </c>
      <c r="K50" s="103" t="str">
        <f>IF(AND(等級別保険料早見表!K50="",'等級別保険料早見表 (数式コピー)'!K50=""),"",IF(等級別保険料早見表!K50&lt;&gt;'等級別保険料早見表 (数式コピー)'!K50,"!!!",""))</f>
        <v/>
      </c>
      <c r="L50" s="102" t="str">
        <f>IF(AND(等級別保険料早見表!L50="",'等級別保険料早見表 (数式コピー)'!L50=""),"",IF(等級別保険料早見表!L50&lt;&gt;'等級別保険料早見表 (数式コピー)'!L50,"!!!",""))</f>
        <v/>
      </c>
      <c r="M50" s="100" t="str">
        <f>IF(AND(等級別保険料早見表!M50="",'等級別保険料早見表 (数式コピー)'!M50=""),"",IF(等級別保険料早見表!M50&lt;&gt;'等級別保険料早見表 (数式コピー)'!M50,"!!!",""))</f>
        <v/>
      </c>
      <c r="N50" s="103" t="str">
        <f>IF(AND(等級別保険料早見表!N50="",'等級別保険料早見表 (数式コピー)'!N50=""),"",IF(等級別保険料早見表!N50&lt;&gt;'等級別保険料早見表 (数式コピー)'!N50,"!!!",""))</f>
        <v/>
      </c>
      <c r="O50" s="102" t="str">
        <f>IF(AND(等級別保険料早見表!O50="",'等級別保険料早見表 (数式コピー)'!O50=""),"",IF(等級別保険料早見表!O50&lt;&gt;'等級別保険料早見表 (数式コピー)'!O50,"!!!",""))</f>
        <v/>
      </c>
      <c r="P50" s="100" t="str">
        <f>IF(AND(等級別保険料早見表!P50="",'等級別保険料早見表 (数式コピー)'!P50=""),"",IF(等級別保険料早見表!P50&lt;&gt;'等級別保険料早見表 (数式コピー)'!P50,"!!!",""))</f>
        <v/>
      </c>
      <c r="Q50" s="103" t="str">
        <f>IF(AND(等級別保険料早見表!Q50="",'等級別保険料早見表 (数式コピー)'!Q50=""),"",IF(等級別保険料早見表!Q50&lt;&gt;'等級別保険料早見表 (数式コピー)'!Q50,"!!!",""))</f>
        <v/>
      </c>
      <c r="R50" s="101" t="str">
        <f>IF(AND(等級別保険料早見表!R50="",'等級別保険料早見表 (数式コピー)'!R50=""),"",IF(等級別保険料早見表!R50&lt;&gt;'等級別保険料早見表 (数式コピー)'!R50,"!!!",""))</f>
        <v/>
      </c>
      <c r="S50" s="134" t="str">
        <f>IF(AND(等級別保険料早見表!S50="",'等級別保険料早見表 (数式コピー)'!S50=""),"",IF(等級別保険料早見表!S50&lt;&gt;'等級別保険料早見表 (数式コピー)'!S50,"!!!",""))</f>
        <v/>
      </c>
      <c r="T50" s="135" t="str">
        <f>IF(AND(等級別保険料早見表!T50="",'等級別保険料早見表 (数式コピー)'!T50=""),"",IF(等級別保険料早見表!T50&lt;&gt;'等級別保険料早見表 (数式コピー)'!T50,"!!!",""))</f>
        <v/>
      </c>
      <c r="U50" s="138" t="str">
        <f>IF(AND(等級別保険料早見表!U50="",'等級別保険料早見表 (数式コピー)'!U50=""),"",IF(等級別保険料早見表!U50&lt;&gt;'等級別保険料早見表 (数式コピー)'!U50,"!!!",""))</f>
        <v/>
      </c>
    </row>
    <row r="51" spans="1:23" ht="19.399999999999999" customHeight="1" x14ac:dyDescent="0.2">
      <c r="A51" s="94" t="str">
        <f>IF(AND(等級別保険料早見表!A51="",'等級別保険料早見表 (数式コピー)'!A51=""),"",IF(等級別保険料早見表!A51&lt;&gt;'等級別保険料早見表 (数式コピー)'!A51,"!!!",""))</f>
        <v/>
      </c>
      <c r="B51" s="125" t="str">
        <f>IF(AND(等級別保険料早見表!B51="",'等級別保険料早見表 (数式コピー)'!B51=""),"",IF(等級別保険料早見表!B51&lt;&gt;'等級別保険料早見表 (数式コピー)'!B51,"!!!",""))</f>
        <v/>
      </c>
      <c r="C51" s="126" t="str">
        <f>IF(AND(等級別保険料早見表!C51="",'等級別保険料早見表 (数式コピー)'!C51=""),"",IF(等級別保険料早見表!C51&lt;&gt;'等級別保険料早見表 (数式コピー)'!C51,"!!!",""))</f>
        <v/>
      </c>
      <c r="D51" s="96" t="str">
        <f>IF(AND(等級別保険料早見表!D51="",'等級別保険料早見表 (数式コピー)'!D51=""),"",IF(等級別保険料早見表!D51&lt;&gt;'等級別保険料早見表 (数式コピー)'!D51,"!!!",""))</f>
        <v/>
      </c>
      <c r="E51" s="106" t="str">
        <f>IF(AND(等級別保険料早見表!E51="",'等級別保険料早見表 (数式コピー)'!E51=""),"",IF(等級別保険料早見表!E51&lt;&gt;'等級別保険料早見表 (数式コピー)'!E51,"!!!",""))</f>
        <v/>
      </c>
      <c r="F51" s="95" t="str">
        <f>IF(AND(等級別保険料早見表!F51="",'等級別保険料早見表 (数式コピー)'!F51=""),"",IF(等級別保険料早見表!F51&lt;&gt;'等級別保険料早見表 (数式コピー)'!F51,"!!!",""))</f>
        <v/>
      </c>
      <c r="G51" s="128" t="str">
        <f>IF(AND(等級別保険料早見表!G51="",'等級別保険料早見表 (数式コピー)'!G51=""),"",IF(等級別保険料早見表!G51&lt;&gt;'等級別保険料早見表 (数式コピー)'!G51,"!!!",""))</f>
        <v/>
      </c>
      <c r="H51" s="129" t="str">
        <f>IF(AND(等級別保険料早見表!H51="",'等級別保険料早見表 (数式コピー)'!H51=""),"",IF(等級別保険料早見表!H51&lt;&gt;'等級別保険料早見表 (数式コピー)'!H51,"!!!",""))</f>
        <v/>
      </c>
      <c r="I51" s="130" t="str">
        <f>IF(AND(等級別保険料早見表!I51="",'等級別保険料早見表 (数式コピー)'!I51=""),"",IF(等級別保険料早見表!I51&lt;&gt;'等級別保険料早見表 (数式コピー)'!I51,"!!!",""))</f>
        <v/>
      </c>
      <c r="J51" s="100" t="str">
        <f>IF(AND(等級別保険料早見表!J51="",'等級別保険料早見表 (数式コピー)'!J51=""),"",IF(等級別保険料早見表!J51&lt;&gt;'等級別保険料早見表 (数式コピー)'!J51,"!!!",""))</f>
        <v/>
      </c>
      <c r="K51" s="103" t="str">
        <f>IF(AND(等級別保険料早見表!K51="",'等級別保険料早見表 (数式コピー)'!K51=""),"",IF(等級別保険料早見表!K51&lt;&gt;'等級別保険料早見表 (数式コピー)'!K51,"!!!",""))</f>
        <v/>
      </c>
      <c r="L51" s="102" t="str">
        <f>IF(AND(等級別保険料早見表!L51="",'等級別保険料早見表 (数式コピー)'!L51=""),"",IF(等級別保険料早見表!L51&lt;&gt;'等級別保険料早見表 (数式コピー)'!L51,"!!!",""))</f>
        <v/>
      </c>
      <c r="M51" s="100" t="str">
        <f>IF(AND(等級別保険料早見表!M51="",'等級別保険料早見表 (数式コピー)'!M51=""),"",IF(等級別保険料早見表!M51&lt;&gt;'等級別保険料早見表 (数式コピー)'!M51,"!!!",""))</f>
        <v/>
      </c>
      <c r="N51" s="103" t="str">
        <f>IF(AND(等級別保険料早見表!N51="",'等級別保険料早見表 (数式コピー)'!N51=""),"",IF(等級別保険料早見表!N51&lt;&gt;'等級別保険料早見表 (数式コピー)'!N51,"!!!",""))</f>
        <v/>
      </c>
      <c r="O51" s="102" t="str">
        <f>IF(AND(等級別保険料早見表!O51="",'等級別保険料早見表 (数式コピー)'!O51=""),"",IF(等級別保険料早見表!O51&lt;&gt;'等級別保険料早見表 (数式コピー)'!O51,"!!!",""))</f>
        <v/>
      </c>
      <c r="P51" s="100" t="str">
        <f>IF(AND(等級別保険料早見表!P51="",'等級別保険料早見表 (数式コピー)'!P51=""),"",IF(等級別保険料早見表!P51&lt;&gt;'等級別保険料早見表 (数式コピー)'!P51,"!!!",""))</f>
        <v/>
      </c>
      <c r="Q51" s="103" t="str">
        <f>IF(AND(等級別保険料早見表!Q51="",'等級別保険料早見表 (数式コピー)'!Q51=""),"",IF(等級別保険料早見表!Q51&lt;&gt;'等級別保険料早見表 (数式コピー)'!Q51,"!!!",""))</f>
        <v/>
      </c>
      <c r="R51" s="101" t="str">
        <f>IF(AND(等級別保険料早見表!R51="",'等級別保険料早見表 (数式コピー)'!R51=""),"",IF(等級別保険料早見表!R51&lt;&gt;'等級別保険料早見表 (数式コピー)'!R51,"!!!",""))</f>
        <v/>
      </c>
      <c r="S51" s="125" t="str">
        <f>IF(AND(等級別保険料早見表!S51="",'等級別保険料早見表 (数式コピー)'!S51=""),"",IF(等級別保険料早見表!S51&lt;&gt;'等級別保険料早見表 (数式コピー)'!S51,"!!!",""))</f>
        <v/>
      </c>
      <c r="T51" s="126" t="str">
        <f>IF(AND(等級別保険料早見表!T51="",'等級別保険料早見表 (数式コピー)'!T51=""),"",IF(等級別保険料早見表!T51&lt;&gt;'等級別保険料早見表 (数式コピー)'!T51,"!!!",""))</f>
        <v/>
      </c>
      <c r="U51" s="132" t="str">
        <f>IF(AND(等級別保険料早見表!U51="",'等級別保険料早見表 (数式コピー)'!U51=""),"",IF(等級別保険料早見表!U51&lt;&gt;'等級別保険料早見表 (数式コピー)'!U51,"!!!",""))</f>
        <v/>
      </c>
    </row>
    <row r="52" spans="1:23" ht="19.399999999999999" customHeight="1" x14ac:dyDescent="0.2">
      <c r="A52" s="94" t="str">
        <f>IF(AND(等級別保険料早見表!A52="",'等級別保険料早見表 (数式コピー)'!A52=""),"",IF(等級別保険料早見表!A52&lt;&gt;'等級別保険料早見表 (数式コピー)'!A52,"!!!",""))</f>
        <v/>
      </c>
      <c r="B52" s="125" t="str">
        <f>IF(AND(等級別保険料早見表!B52="",'等級別保険料早見表 (数式コピー)'!B52=""),"",IF(等級別保険料早見表!B52&lt;&gt;'等級別保険料早見表 (数式コピー)'!B52,"!!!",""))</f>
        <v/>
      </c>
      <c r="C52" s="126" t="str">
        <f>IF(AND(等級別保険料早見表!C52="",'等級別保険料早見表 (数式コピー)'!C52=""),"",IF(等級別保険料早見表!C52&lt;&gt;'等級別保険料早見表 (数式コピー)'!C52,"!!!",""))</f>
        <v/>
      </c>
      <c r="D52" s="126" t="str">
        <f>IF(AND(等級別保険料早見表!D52="",'等級別保険料早見表 (数式コピー)'!D52=""),"",IF(等級別保険料早見表!D52&lt;&gt;'等級別保険料早見表 (数式コピー)'!D52,"!!!",""))</f>
        <v/>
      </c>
      <c r="E52" s="106" t="str">
        <f>IF(AND(等級別保険料早見表!E52="",'等級別保険料早見表 (数式コピー)'!E52=""),"",IF(等級別保険料早見表!E52&lt;&gt;'等級別保険料早見表 (数式コピー)'!E52,"!!!",""))</f>
        <v/>
      </c>
      <c r="F52" s="131" t="str">
        <f>IF(AND(等級別保険料早見表!F52="",'等級別保険料早見表 (数式コピー)'!F52=""),"",IF(等級別保険料早見表!F52&lt;&gt;'等級別保険料早見表 (数式コピー)'!F52,"!!!",""))</f>
        <v/>
      </c>
      <c r="G52" s="128" t="str">
        <f>IF(AND(等級別保険料早見表!G52="",'等級別保険料早見表 (数式コピー)'!G52=""),"",IF(等級別保険料早見表!G52&lt;&gt;'等級別保険料早見表 (数式コピー)'!G52,"!!!",""))</f>
        <v/>
      </c>
      <c r="H52" s="129" t="str">
        <f>IF(AND(等級別保険料早見表!H52="",'等級別保険料早見表 (数式コピー)'!H52=""),"",IF(等級別保険料早見表!H52&lt;&gt;'等級別保険料早見表 (数式コピー)'!H52,"!!!",""))</f>
        <v/>
      </c>
      <c r="I52" s="130" t="str">
        <f>IF(AND(等級別保険料早見表!I52="",'等級別保険料早見表 (数式コピー)'!I52=""),"",IF(等級別保険料早見表!I52&lt;&gt;'等級別保険料早見表 (数式コピー)'!I52,"!!!",""))</f>
        <v/>
      </c>
      <c r="J52" s="100" t="str">
        <f>IF(AND(等級別保険料早見表!J52="",'等級別保険料早見表 (数式コピー)'!J52=""),"",IF(等級別保険料早見表!J52&lt;&gt;'等級別保険料早見表 (数式コピー)'!J52,"!!!",""))</f>
        <v/>
      </c>
      <c r="K52" s="103" t="str">
        <f>IF(AND(等級別保険料早見表!K52="",'等級別保険料早見表 (数式コピー)'!K52=""),"",IF(等級別保険料早見表!K52&lt;&gt;'等級別保険料早見表 (数式コピー)'!K52,"!!!",""))</f>
        <v/>
      </c>
      <c r="L52" s="102" t="str">
        <f>IF(AND(等級別保険料早見表!L52="",'等級別保険料早見表 (数式コピー)'!L52=""),"",IF(等級別保険料早見表!L52&lt;&gt;'等級別保険料早見表 (数式コピー)'!L52,"!!!",""))</f>
        <v/>
      </c>
      <c r="M52" s="100" t="str">
        <f>IF(AND(等級別保険料早見表!M52="",'等級別保険料早見表 (数式コピー)'!M52=""),"",IF(等級別保険料早見表!M52&lt;&gt;'等級別保険料早見表 (数式コピー)'!M52,"!!!",""))</f>
        <v/>
      </c>
      <c r="N52" s="103" t="str">
        <f>IF(AND(等級別保険料早見表!N52="",'等級別保険料早見表 (数式コピー)'!N52=""),"",IF(等級別保険料早見表!N52&lt;&gt;'等級別保険料早見表 (数式コピー)'!N52,"!!!",""))</f>
        <v/>
      </c>
      <c r="O52" s="102" t="str">
        <f>IF(AND(等級別保険料早見表!O52="",'等級別保険料早見表 (数式コピー)'!O52=""),"",IF(等級別保険料早見表!O52&lt;&gt;'等級別保険料早見表 (数式コピー)'!O52,"!!!",""))</f>
        <v/>
      </c>
      <c r="P52" s="100" t="str">
        <f>IF(AND(等級別保険料早見表!P52="",'等級別保険料早見表 (数式コピー)'!P52=""),"",IF(等級別保険料早見表!P52&lt;&gt;'等級別保険料早見表 (数式コピー)'!P52,"!!!",""))</f>
        <v/>
      </c>
      <c r="Q52" s="103" t="str">
        <f>IF(AND(等級別保険料早見表!Q52="",'等級別保険料早見表 (数式コピー)'!Q52=""),"",IF(等級別保険料早見表!Q52&lt;&gt;'等級別保険料早見表 (数式コピー)'!Q52,"!!!",""))</f>
        <v/>
      </c>
      <c r="R52" s="101" t="str">
        <f>IF(AND(等級別保険料早見表!R52="",'等級別保険料早見表 (数式コピー)'!R52=""),"",IF(等級別保険料早見表!R52&lt;&gt;'等級別保険料早見表 (数式コピー)'!R52,"!!!",""))</f>
        <v/>
      </c>
      <c r="S52" s="125" t="str">
        <f>IF(AND(等級別保険料早見表!S52="",'等級別保険料早見表 (数式コピー)'!S52=""),"",IF(等級別保険料早見表!S52&lt;&gt;'等級別保険料早見表 (数式コピー)'!S52,"!!!",""))</f>
        <v/>
      </c>
      <c r="T52" s="126" t="str">
        <f>IF(AND(等級別保険料早見表!T52="",'等級別保険料早見表 (数式コピー)'!T52=""),"",IF(等級別保険料早見表!T52&lt;&gt;'等級別保険料早見表 (数式コピー)'!T52,"!!!",""))</f>
        <v/>
      </c>
      <c r="U52" s="132" t="str">
        <f>IF(AND(等級別保険料早見表!U52="",'等級別保険料早見表 (数式コピー)'!U52=""),"",IF(等級別保険料早見表!U52&lt;&gt;'等級別保険料早見表 (数式コピー)'!U52,"!!!",""))</f>
        <v/>
      </c>
    </row>
    <row r="53" spans="1:23" ht="19.399999999999999" customHeight="1" x14ac:dyDescent="0.2">
      <c r="A53" s="94" t="str">
        <f>IF(AND(等級別保険料早見表!A53="",'等級別保険料早見表 (数式コピー)'!A53=""),"",IF(等級別保険料早見表!A53&lt;&gt;'等級別保険料早見表 (数式コピー)'!A53,"!!!",""))</f>
        <v/>
      </c>
      <c r="B53" s="95" t="str">
        <f>IF(AND(等級別保険料早見表!B53="",'等級別保険料早見表 (数式コピー)'!B53=""),"",IF(等級別保険料早見表!B53&lt;&gt;'等級別保険料早見表 (数式コピー)'!B53,"!!!",""))</f>
        <v/>
      </c>
      <c r="C53" s="96" t="str">
        <f>IF(AND(等級別保険料早見表!C53="",'等級別保険料早見表 (数式コピー)'!C53=""),"",IF(等級別保険料早見表!C53&lt;&gt;'等級別保険料早見表 (数式コピー)'!C53,"!!!",""))</f>
        <v/>
      </c>
      <c r="D53" s="139" t="str">
        <f>IF(AND(等級別保険料早見表!D53="",'等級別保険料早見表 (数式コピー)'!D53=""),"",IF(等級別保険料早見表!D53&lt;&gt;'等級別保険料早見表 (数式コピー)'!D53,"!!!",""))</f>
        <v/>
      </c>
      <c r="E53" s="98" t="str">
        <f>IF(AND(等級別保険料早見表!E53="",'等級別保険料早見表 (数式コピー)'!E53=""),"",IF(等級別保険料早見表!E53&lt;&gt;'等級別保険料早見表 (数式コピー)'!E53,"!!!",""))</f>
        <v/>
      </c>
      <c r="F53" s="140" t="str">
        <f>IF(AND(等級別保険料早見表!F53="",'等級別保険料早見表 (数式コピー)'!F53=""),"",IF(等級別保険料早見表!F53&lt;&gt;'等級別保険料早見表 (数式コピー)'!F53,"!!!",""))</f>
        <v/>
      </c>
      <c r="G53" s="100" t="str">
        <f>IF(AND(等級別保険料早見表!G53="",'等級別保険料早見表 (数式コピー)'!G53=""),"",IF(等級別保険料早見表!G53&lt;&gt;'等級別保険料早見表 (数式コピー)'!G53,"!!!",""))</f>
        <v/>
      </c>
      <c r="H53" s="101" t="str">
        <f>IF(AND(等級別保険料早見表!H53="",'等級別保険料早見表 (数式コピー)'!H53=""),"",IF(等級別保険料早見表!H53&lt;&gt;'等級別保険料早見表 (数式コピー)'!H53,"!!!",""))</f>
        <v/>
      </c>
      <c r="I53" s="102" t="str">
        <f>IF(AND(等級別保険料早見表!I53="",'等級別保険料早見表 (数式コピー)'!I53=""),"",IF(等級別保険料早見表!I53&lt;&gt;'等級別保険料早見表 (数式コピー)'!I53,"!!!",""))</f>
        <v/>
      </c>
      <c r="J53" s="100" t="str">
        <f>IF(AND(等級別保険料早見表!J53="",'等級別保険料早見表 (数式コピー)'!J53=""),"",IF(等級別保険料早見表!J53&lt;&gt;'等級別保険料早見表 (数式コピー)'!J53,"!!!",""))</f>
        <v/>
      </c>
      <c r="K53" s="103" t="str">
        <f>IF(AND(等級別保険料早見表!K53="",'等級別保険料早見表 (数式コピー)'!K53=""),"",IF(等級別保険料早見表!K53&lt;&gt;'等級別保険料早見表 (数式コピー)'!K53,"!!!",""))</f>
        <v/>
      </c>
      <c r="L53" s="102" t="str">
        <f>IF(AND(等級別保険料早見表!L53="",'等級別保険料早見表 (数式コピー)'!L53=""),"",IF(等級別保険料早見表!L53&lt;&gt;'等級別保険料早見表 (数式コピー)'!L53,"!!!",""))</f>
        <v/>
      </c>
      <c r="M53" s="100" t="str">
        <f>IF(AND(等級別保険料早見表!M53="",'等級別保険料早見表 (数式コピー)'!M53=""),"",IF(等級別保険料早見表!M53&lt;&gt;'等級別保険料早見表 (数式コピー)'!M53,"!!!",""))</f>
        <v/>
      </c>
      <c r="N53" s="103" t="str">
        <f>IF(AND(等級別保険料早見表!N53="",'等級別保険料早見表 (数式コピー)'!N53=""),"",IF(等級別保険料早見表!N53&lt;&gt;'等級別保険料早見表 (数式コピー)'!N53,"!!!",""))</f>
        <v/>
      </c>
      <c r="O53" s="102" t="str">
        <f>IF(AND(等級別保険料早見表!O53="",'等級別保険料早見表 (数式コピー)'!O53=""),"",IF(等級別保険料早見表!O53&lt;&gt;'等級別保険料早見表 (数式コピー)'!O53,"!!!",""))</f>
        <v/>
      </c>
      <c r="P53" s="100" t="str">
        <f>IF(AND(等級別保険料早見表!P53="",'等級別保険料早見表 (数式コピー)'!P53=""),"",IF(等級別保険料早見表!P53&lt;&gt;'等級別保険料早見表 (数式コピー)'!P53,"!!!",""))</f>
        <v/>
      </c>
      <c r="Q53" s="103" t="str">
        <f>IF(AND(等級別保険料早見表!Q53="",'等級別保険料早見表 (数式コピー)'!Q53=""),"",IF(等級別保険料早見表!Q53&lt;&gt;'等級別保険料早見表 (数式コピー)'!Q53,"!!!",""))</f>
        <v/>
      </c>
      <c r="R53" s="101" t="str">
        <f>IF(AND(等級別保険料早見表!R53="",'等級別保険料早見表 (数式コピー)'!R53=""),"",IF(等級別保険料早見表!R53&lt;&gt;'等級別保険料早見表 (数式コピー)'!R53,"!!!",""))</f>
        <v/>
      </c>
      <c r="S53" s="141" t="str">
        <f>IF(AND(等級別保険料早見表!S53="",'等級別保険料早見表 (数式コピー)'!S53=""),"",IF(等級別保険料早見表!S53&lt;&gt;'等級別保険料早見表 (数式コピー)'!S53,"!!!",""))</f>
        <v/>
      </c>
      <c r="T53" s="96" t="str">
        <f>IF(AND(等級別保険料早見表!T53="",'等級別保険料早見表 (数式コピー)'!T53=""),"",IF(等級別保険料早見表!T53&lt;&gt;'等級別保険料早見表 (数式コピー)'!T53,"!!!",""))</f>
        <v/>
      </c>
      <c r="U53" s="104" t="str">
        <f>IF(AND(等級別保険料早見表!U53="",'等級別保険料早見表 (数式コピー)'!U53=""),"",IF(等級別保険料早見表!U53&lt;&gt;'等級別保険料早見表 (数式コピー)'!U53,"!!!",""))</f>
        <v/>
      </c>
    </row>
    <row r="54" spans="1:23" ht="19.399999999999999" customHeight="1" thickBot="1" x14ac:dyDescent="0.25">
      <c r="A54" s="162" t="str">
        <f>IF(AND(等級別保険料早見表!A54="",'等級別保険料早見表 (数式コピー)'!A54=""),"",IF(等級別保険料早見表!A54&lt;&gt;'等級別保険料早見表 (数式コピー)'!A54,"!!!",""))</f>
        <v/>
      </c>
      <c r="B54" s="133" t="str">
        <f>IF(AND(等級別保険料早見表!B54="",'等級別保険料早見表 (数式コピー)'!B54=""),"",IF(等級別保険料早見表!B54&lt;&gt;'等級別保険料早見表 (数式コピー)'!B54,"!!!",""))</f>
        <v/>
      </c>
      <c r="C54" s="119" t="str">
        <f>IF(AND(等級別保険料早見表!C54="",'等級別保険料早見表 (数式コピー)'!C54=""),"",IF(等級別保険料早見表!C54&lt;&gt;'等級別保険料早見表 (数式コピー)'!C54,"!!!",""))</f>
        <v/>
      </c>
      <c r="D54" s="119" t="str">
        <f>IF(AND(等級別保険料早見表!D54="",'等級別保険料早見表 (数式コピー)'!D54=""),"",IF(等級別保険料早見表!D54&lt;&gt;'等級別保険料早見表 (数式コピー)'!D54,"!!!",""))</f>
        <v/>
      </c>
      <c r="E54" s="113" t="str">
        <f>IF(AND(等級別保険料早見表!E54="",'等級別保険料早見表 (数式コピー)'!E54=""),"",IF(等級別保険料早見表!E54&lt;&gt;'等級別保険料早見表 (数式コピー)'!E54,"!!!",""))</f>
        <v/>
      </c>
      <c r="F54" s="124" t="str">
        <f>IF(AND(等級別保険料早見表!F54="",'等級別保険料早見表 (数式コピー)'!F54=""),"",IF(等級別保険料早見表!F54&lt;&gt;'等級別保険料早見表 (数式コピー)'!F54,"!!!",""))</f>
        <v/>
      </c>
      <c r="G54" s="115" t="str">
        <f>IF(AND(等級別保険料早見表!G54="",'等級別保険料早見表 (数式コピー)'!G54=""),"",IF(等級別保険料早見表!G54&lt;&gt;'等級別保険料早見表 (数式コピー)'!G54,"!!!",""))</f>
        <v/>
      </c>
      <c r="H54" s="116" t="str">
        <f>IF(AND(等級別保険料早見表!H54="",'等級別保険料早見表 (数式コピー)'!H54=""),"",IF(等級別保険料早見表!H54&lt;&gt;'等級別保険料早見表 (数式コピー)'!H54,"!!!",""))</f>
        <v/>
      </c>
      <c r="I54" s="117" t="str">
        <f>IF(AND(等級別保険料早見表!I54="",'等級別保険料早見表 (数式コピー)'!I54=""),"",IF(等級別保険料早見表!I54&lt;&gt;'等級別保険料早見表 (数式コピー)'!I54,"!!!",""))</f>
        <v/>
      </c>
      <c r="J54" s="115" t="str">
        <f>IF(AND(等級別保険料早見表!J54="",'等級別保険料早見表 (数式コピー)'!J54=""),"",IF(等級別保険料早見表!J54&lt;&gt;'等級別保険料早見表 (数式コピー)'!J54,"!!!",""))</f>
        <v/>
      </c>
      <c r="K54" s="118" t="str">
        <f>IF(AND(等級別保険料早見表!K54="",'等級別保険料早見表 (数式コピー)'!K54=""),"",IF(等級別保険料早見表!K54&lt;&gt;'等級別保険料早見表 (数式コピー)'!K54,"!!!",""))</f>
        <v/>
      </c>
      <c r="L54" s="117" t="str">
        <f>IF(AND(等級別保険料早見表!L54="",'等級別保険料早見表 (数式コピー)'!L54=""),"",IF(等級別保険料早見表!L54&lt;&gt;'等級別保険料早見表 (数式コピー)'!L54,"!!!",""))</f>
        <v/>
      </c>
      <c r="M54" s="115" t="str">
        <f>IF(AND(等級別保険料早見表!M54="",'等級別保険料早見表 (数式コピー)'!M54=""),"",IF(等級別保険料早見表!M54&lt;&gt;'等級別保険料早見表 (数式コピー)'!M54,"!!!",""))</f>
        <v/>
      </c>
      <c r="N54" s="118" t="str">
        <f>IF(AND(等級別保険料早見表!N54="",'等級別保険料早見表 (数式コピー)'!N54=""),"",IF(等級別保険料早見表!N54&lt;&gt;'等級別保険料早見表 (数式コピー)'!N54,"!!!",""))</f>
        <v/>
      </c>
      <c r="O54" s="117" t="str">
        <f>IF(AND(等級別保険料早見表!O54="",'等級別保険料早見表 (数式コピー)'!O54=""),"",IF(等級別保険料早見表!O54&lt;&gt;'等級別保険料早見表 (数式コピー)'!O54,"!!!",""))</f>
        <v/>
      </c>
      <c r="P54" s="115" t="str">
        <f>IF(AND(等級別保険料早見表!P54="",'等級別保険料早見表 (数式コピー)'!P54=""),"",IF(等級別保険料早見表!P54&lt;&gt;'等級別保険料早見表 (数式コピー)'!P54,"!!!",""))</f>
        <v/>
      </c>
      <c r="Q54" s="118" t="str">
        <f>IF(AND(等級別保険料早見表!Q54="",'等級別保険料早見表 (数式コピー)'!Q54=""),"",IF(等級別保険料早見表!Q54&lt;&gt;'等級別保険料早見表 (数式コピー)'!Q54,"!!!",""))</f>
        <v/>
      </c>
      <c r="R54" s="116" t="str">
        <f>IF(AND(等級別保険料早見表!R54="",'等級別保険料早見表 (数式コピー)'!R54=""),"",IF(等級別保険料早見表!R54&lt;&gt;'等級別保険料早見表 (数式コピー)'!R54,"!!!",""))</f>
        <v/>
      </c>
      <c r="S54" s="133" t="str">
        <f>IF(AND(等級別保険料早見表!S54="",'等級別保険料早見表 (数式コピー)'!S54=""),"",IF(等級別保険料早見表!S54&lt;&gt;'等級別保険料早見表 (数式コピー)'!S54,"!!!",""))</f>
        <v/>
      </c>
      <c r="T54" s="119" t="str">
        <f>IF(AND(等級別保険料早見表!T54="",'等級別保険料早見表 (数式コピー)'!T54=""),"",IF(等級別保険料早見表!T54&lt;&gt;'等級別保険料早見表 (数式コピー)'!T54,"!!!",""))</f>
        <v/>
      </c>
      <c r="U54" s="120" t="str">
        <f>IF(AND(等級別保険料早見表!U54="",'等級別保険料早見表 (数式コピー)'!U54=""),"",IF(等級別保険料早見表!U54&lt;&gt;'等級別保険料早見表 (数式コピー)'!U54,"!!!",""))</f>
        <v/>
      </c>
    </row>
    <row r="55" spans="1:23" ht="19.399999999999999" customHeight="1" x14ac:dyDescent="0.2">
      <c r="A55" s="94" t="str">
        <f>IF(AND(等級別保険料早見表!A55="",'等級別保険料早見表 (数式コピー)'!A55=""),"",IF(等級別保険料早見表!A55&lt;&gt;'等級別保険料早見表 (数式コピー)'!A55,"!!!",""))</f>
        <v/>
      </c>
      <c r="B55" s="141" t="str">
        <f>IF(AND(等級別保険料早見表!B55="",'等級別保険料早見表 (数式コピー)'!B55=""),"",IF(等級別保険料早見表!B55&lt;&gt;'等級別保険料早見表 (数式コピー)'!B55,"!!!",""))</f>
        <v/>
      </c>
      <c r="C55" s="96" t="str">
        <f>IF(AND(等級別保険料早見表!C55="",'等級別保険料早見表 (数式コピー)'!C55=""),"",IF(等級別保険料早見表!C55&lt;&gt;'等級別保険料早見表 (数式コピー)'!C55,"!!!",""))</f>
        <v/>
      </c>
      <c r="D55" s="96" t="str">
        <f>IF(AND(等級別保険料早見表!D55="",'等級別保険料早見表 (数式コピー)'!D55=""),"",IF(等級別保険料早見表!D55&lt;&gt;'等級別保険料早見表 (数式コピー)'!D55,"!!!",""))</f>
        <v/>
      </c>
      <c r="E55" s="121" t="str">
        <f>IF(AND(等級別保険料早見表!E55="",'等級別保険料早見表 (数式コピー)'!E55=""),"",IF(等級別保険料早見表!E55&lt;&gt;'等級別保険料早見表 (数式コピー)'!E55,"!!!",""))</f>
        <v/>
      </c>
      <c r="F55" s="95" t="str">
        <f>IF(AND(等級別保険料早見表!F55="",'等級別保険料早見表 (数式コピー)'!F55=""),"",IF(等級別保険料早見表!F55&lt;&gt;'等級別保険料早見表 (数式コピー)'!F55,"!!!",""))</f>
        <v/>
      </c>
      <c r="G55" s="100" t="str">
        <f>IF(AND(等級別保険料早見表!G55="",'等級別保険料早見表 (数式コピー)'!G55=""),"",IF(等級別保険料早見表!G55&lt;&gt;'等級別保険料早見表 (数式コピー)'!G55,"!!!",""))</f>
        <v/>
      </c>
      <c r="H55" s="101" t="str">
        <f>IF(AND(等級別保険料早見表!H55="",'等級別保険料早見表 (数式コピー)'!H55=""),"",IF(等級別保険料早見表!H55&lt;&gt;'等級別保険料早見表 (数式コピー)'!H55,"!!!",""))</f>
        <v/>
      </c>
      <c r="I55" s="102" t="str">
        <f>IF(AND(等級別保険料早見表!I55="",'等級別保険料早見表 (数式コピー)'!I55=""),"",IF(等級別保険料早見表!I55&lt;&gt;'等級別保険料早見表 (数式コピー)'!I55,"!!!",""))</f>
        <v/>
      </c>
      <c r="J55" s="100" t="str">
        <f>IF(AND(等級別保険料早見表!J55="",'等級別保険料早見表 (数式コピー)'!J55=""),"",IF(等級別保険料早見表!J55&lt;&gt;'等級別保険料早見表 (数式コピー)'!J55,"!!!",""))</f>
        <v/>
      </c>
      <c r="K55" s="103" t="str">
        <f>IF(AND(等級別保険料早見表!K55="",'等級別保険料早見表 (数式コピー)'!K55=""),"",IF(等級別保険料早見表!K55&lt;&gt;'等級別保険料早見表 (数式コピー)'!K55,"!!!",""))</f>
        <v/>
      </c>
      <c r="L55" s="102" t="str">
        <f>IF(AND(等級別保険料早見表!L55="",'等級別保険料早見表 (数式コピー)'!L55=""),"",IF(等級別保険料早見表!L55&lt;&gt;'等級別保険料早見表 (数式コピー)'!L55,"!!!",""))</f>
        <v/>
      </c>
      <c r="M55" s="100" t="str">
        <f>IF(AND(等級別保険料早見表!M55="",'等級別保険料早見表 (数式コピー)'!M55=""),"",IF(等級別保険料早見表!M55&lt;&gt;'等級別保険料早見表 (数式コピー)'!M55,"!!!",""))</f>
        <v/>
      </c>
      <c r="N55" s="103" t="str">
        <f>IF(AND(等級別保険料早見表!N55="",'等級別保険料早見表 (数式コピー)'!N55=""),"",IF(等級別保険料早見表!N55&lt;&gt;'等級別保険料早見表 (数式コピー)'!N55,"!!!",""))</f>
        <v/>
      </c>
      <c r="O55" s="102" t="str">
        <f>IF(AND(等級別保険料早見表!O55="",'等級別保険料早見表 (数式コピー)'!O55=""),"",IF(等級別保険料早見表!O55&lt;&gt;'等級別保険料早見表 (数式コピー)'!O55,"!!!",""))</f>
        <v/>
      </c>
      <c r="P55" s="100" t="str">
        <f>IF(AND(等級別保険料早見表!P55="",'等級別保険料早見表 (数式コピー)'!P55=""),"",IF(等級別保険料早見表!P55&lt;&gt;'等級別保険料早見表 (数式コピー)'!P55,"!!!",""))</f>
        <v/>
      </c>
      <c r="Q55" s="103" t="str">
        <f>IF(AND(等級別保険料早見表!Q55="",'等級別保険料早見表 (数式コピー)'!Q55=""),"",IF(等級別保険料早見表!Q55&lt;&gt;'等級別保険料早見表 (数式コピー)'!Q55,"!!!",""))</f>
        <v/>
      </c>
      <c r="R55" s="101" t="str">
        <f>IF(AND(等級別保険料早見表!R55="",'等級別保険料早見表 (数式コピー)'!R55=""),"",IF(等級別保険料早見表!R55&lt;&gt;'等級別保険料早見表 (数式コピー)'!R55,"!!!",""))</f>
        <v/>
      </c>
      <c r="S55" s="141" t="str">
        <f>IF(AND(等級別保険料早見表!S55="",'等級別保険料早見表 (数式コピー)'!S55=""),"",IF(等級別保険料早見表!S55&lt;&gt;'等級別保険料早見表 (数式コピー)'!S55,"!!!",""))</f>
        <v/>
      </c>
      <c r="T55" s="96" t="str">
        <f>IF(AND(等級別保険料早見表!T55="",'等級別保険料早見表 (数式コピー)'!T55=""),"",IF(等級別保険料早見表!T55&lt;&gt;'等級別保険料早見表 (数式コピー)'!T55,"!!!",""))</f>
        <v/>
      </c>
      <c r="U55" s="104" t="str">
        <f>IF(AND(等級別保険料早見表!U55="",'等級別保険料早見表 (数式コピー)'!U55=""),"",IF(等級別保険料早見表!U55&lt;&gt;'等級別保険料早見表 (数式コピー)'!U55,"!!!",""))</f>
        <v/>
      </c>
    </row>
    <row r="56" spans="1:23" ht="18.75" customHeight="1" x14ac:dyDescent="0.2">
      <c r="A56" s="94" t="str">
        <f>IF(AND(等級別保険料早見表!A56="",'等級別保険料早見表 (数式コピー)'!A56=""),"",IF(等級別保険料早見表!A56&lt;&gt;'等級別保険料早見表 (数式コピー)'!A56,"!!!",""))</f>
        <v/>
      </c>
      <c r="B56" s="125" t="str">
        <f>IF(AND(等級別保険料早見表!B56="",'等級別保険料早見表 (数式コピー)'!B56=""),"",IF(等級別保険料早見表!B56&lt;&gt;'等級別保険料早見表 (数式コピー)'!B56,"!!!",""))</f>
        <v/>
      </c>
      <c r="C56" s="126" t="str">
        <f>IF(AND(等級別保険料早見表!C56="",'等級別保険料早見表 (数式コピー)'!C56=""),"",IF(等級別保険料早見表!C56&lt;&gt;'等級別保険料早見表 (数式コピー)'!C56,"!!!",""))</f>
        <v/>
      </c>
      <c r="D56" s="126" t="str">
        <f>IF(AND(等級別保険料早見表!D56="",'等級別保険料早見表 (数式コピー)'!D56=""),"",IF(等級別保険料早見表!D56&lt;&gt;'等級別保険料早見表 (数式コピー)'!D56,"!!!",""))</f>
        <v/>
      </c>
      <c r="E56" s="106" t="str">
        <f>IF(AND(等級別保険料早見表!E56="",'等級別保険料早見表 (数式コピー)'!E56=""),"",IF(等級別保険料早見表!E56&lt;&gt;'等級別保険料早見表 (数式コピー)'!E56,"!!!",""))</f>
        <v/>
      </c>
      <c r="F56" s="155" t="str">
        <f>IF(AND(等級別保険料早見表!F56="",'等級別保険料早見表 (数式コピー)'!F56=""),"",IF(等級別保険料早見表!F56&lt;&gt;'等級別保険料早見表 (数式コピー)'!F56,"!!!",""))</f>
        <v/>
      </c>
      <c r="G56" s="128" t="str">
        <f>IF(AND(等級別保険料早見表!G56="",'等級別保険料早見表 (数式コピー)'!G56=""),"",IF(等級別保険料早見表!G56&lt;&gt;'等級別保険料早見表 (数式コピー)'!G56,"!!!",""))</f>
        <v/>
      </c>
      <c r="H56" s="129" t="str">
        <f>IF(AND(等級別保険料早見表!H56="",'等級別保険料早見表 (数式コピー)'!H56=""),"",IF(等級別保険料早見表!H56&lt;&gt;'等級別保険料早見表 (数式コピー)'!H56,"!!!",""))</f>
        <v/>
      </c>
      <c r="I56" s="130" t="str">
        <f>IF(AND(等級別保険料早見表!I56="",'等級別保険料早見表 (数式コピー)'!I56=""),"",IF(等級別保険料早見表!I56&lt;&gt;'等級別保険料早見表 (数式コピー)'!I56,"!!!",""))</f>
        <v/>
      </c>
      <c r="J56" s="128" t="str">
        <f>IF(AND(等級別保険料早見表!J56="",'等級別保険料早見表 (数式コピー)'!J56=""),"",IF(等級別保険料早見表!J56&lt;&gt;'等級別保険料早見表 (数式コピー)'!J56,"!!!",""))</f>
        <v/>
      </c>
      <c r="K56" s="161" t="str">
        <f>IF(AND(等級別保険料早見表!K56="",'等級別保険料早見表 (数式コピー)'!K56=""),"",IF(等級別保険料早見表!K56&lt;&gt;'等級別保険料早見表 (数式コピー)'!K56,"!!!",""))</f>
        <v/>
      </c>
      <c r="L56" s="130" t="str">
        <f>IF(AND(等級別保険料早見表!L56="",'等級別保険料早見表 (数式コピー)'!L56=""),"",IF(等級別保険料早見表!L56&lt;&gt;'等級別保険料早見表 (数式コピー)'!L56,"!!!",""))</f>
        <v/>
      </c>
      <c r="M56" s="128" t="str">
        <f>IF(AND(等級別保険料早見表!M56="",'等級別保険料早見表 (数式コピー)'!M56=""),"",IF(等級別保険料早見表!M56&lt;&gt;'等級別保険料早見表 (数式コピー)'!M56,"!!!",""))</f>
        <v/>
      </c>
      <c r="N56" s="161" t="str">
        <f>IF(AND(等級別保険料早見表!N56="",'等級別保険料早見表 (数式コピー)'!N56=""),"",IF(等級別保険料早見表!N56&lt;&gt;'等級別保険料早見表 (数式コピー)'!N56,"!!!",""))</f>
        <v/>
      </c>
      <c r="O56" s="130" t="str">
        <f>IF(AND(等級別保険料早見表!O56="",'等級別保険料早見表 (数式コピー)'!O56=""),"",IF(等級別保険料早見表!O56&lt;&gt;'等級別保険料早見表 (数式コピー)'!O56,"!!!",""))</f>
        <v/>
      </c>
      <c r="P56" s="128" t="str">
        <f>IF(AND(等級別保険料早見表!P56="",'等級別保険料早見表 (数式コピー)'!P56=""),"",IF(等級別保険料早見表!P56&lt;&gt;'等級別保険料早見表 (数式コピー)'!P56,"!!!",""))</f>
        <v/>
      </c>
      <c r="Q56" s="161" t="str">
        <f>IF(AND(等級別保険料早見表!Q56="",'等級別保険料早見表 (数式コピー)'!Q56=""),"",IF(等級別保険料早見表!Q56&lt;&gt;'等級別保険料早見表 (数式コピー)'!Q56,"!!!",""))</f>
        <v/>
      </c>
      <c r="R56" s="129" t="str">
        <f>IF(AND(等級別保険料早見表!R56="",'等級別保険料早見表 (数式コピー)'!R56=""),"",IF(等級別保険料早見表!R56&lt;&gt;'等級別保険料早見表 (数式コピー)'!R56,"!!!",""))</f>
        <v/>
      </c>
      <c r="S56" s="125" t="str">
        <f>IF(AND(等級別保険料早見表!S56="",'等級別保険料早見表 (数式コピー)'!S56=""),"",IF(等級別保険料早見表!S56&lt;&gt;'等級別保険料早見表 (数式コピー)'!S56,"!!!",""))</f>
        <v/>
      </c>
      <c r="T56" s="126" t="str">
        <f>IF(AND(等級別保険料早見表!T56="",'等級別保険料早見表 (数式コピー)'!T56=""),"",IF(等級別保険料早見表!T56&lt;&gt;'等級別保険料早見表 (数式コピー)'!T56,"!!!",""))</f>
        <v/>
      </c>
      <c r="U56" s="132" t="str">
        <f>IF(AND(等級別保険料早見表!U56="",'等級別保険料早見表 (数式コピー)'!U56=""),"",IF(等級別保険料早見表!U56&lt;&gt;'等級別保険料早見表 (数式コピー)'!U56,"!!!",""))</f>
        <v/>
      </c>
    </row>
    <row r="57" spans="1:23" ht="18.75" customHeight="1" x14ac:dyDescent="0.2">
      <c r="A57" s="94" t="str">
        <f>IF(AND(等級別保険料早見表!A57="",'等級別保険料早見表 (数式コピー)'!A57=""),"",IF(等級別保険料早見表!A57&lt;&gt;'等級別保険料早見表 (数式コピー)'!A57,"!!!",""))</f>
        <v/>
      </c>
      <c r="B57" s="125" t="str">
        <f>IF(AND(等級別保険料早見表!B57="",'等級別保険料早見表 (数式コピー)'!B57=""),"",IF(等級別保険料早見表!B57&lt;&gt;'等級別保険料早見表 (数式コピー)'!B57,"!!!",""))</f>
        <v/>
      </c>
      <c r="C57" s="126" t="str">
        <f>IF(AND(等級別保険料早見表!C57="",'等級別保険料早見表 (数式コピー)'!C57=""),"",IF(等級別保険料早見表!C57&lt;&gt;'等級別保険料早見表 (数式コピー)'!C57,"!!!",""))</f>
        <v/>
      </c>
      <c r="D57" s="126" t="str">
        <f>IF(AND(等級別保険料早見表!D57="",'等級別保険料早見表 (数式コピー)'!D57=""),"",IF(等級別保険料早見表!D57&lt;&gt;'等級別保険料早見表 (数式コピー)'!D57,"!!!",""))</f>
        <v/>
      </c>
      <c r="E57" s="106" t="str">
        <f>IF(AND(等級別保険料早見表!E57="",'等級別保険料早見表 (数式コピー)'!E57=""),"",IF(等級別保険料早見表!E57&lt;&gt;'等級別保険料早見表 (数式コピー)'!E57,"!!!",""))</f>
        <v/>
      </c>
      <c r="F57" s="155" t="str">
        <f>IF(AND(等級別保険料早見表!F57="",'等級別保険料早見表 (数式コピー)'!F57=""),"",IF(等級別保険料早見表!F57&lt;&gt;'等級別保険料早見表 (数式コピー)'!F57,"!!!",""))</f>
        <v/>
      </c>
      <c r="G57" s="128" t="str">
        <f>IF(AND(等級別保険料早見表!G57="",'等級別保険料早見表 (数式コピー)'!G57=""),"",IF(等級別保険料早見表!G57&lt;&gt;'等級別保険料早見表 (数式コピー)'!G57,"!!!",""))</f>
        <v/>
      </c>
      <c r="H57" s="129" t="str">
        <f>IF(AND(等級別保険料早見表!H57="",'等級別保険料早見表 (数式コピー)'!H57=""),"",IF(等級別保険料早見表!H57&lt;&gt;'等級別保険料早見表 (数式コピー)'!H57,"!!!",""))</f>
        <v/>
      </c>
      <c r="I57" s="130" t="str">
        <f>IF(AND(等級別保険料早見表!I57="",'等級別保険料早見表 (数式コピー)'!I57=""),"",IF(等級別保険料早見表!I57&lt;&gt;'等級別保険料早見表 (数式コピー)'!I57,"!!!",""))</f>
        <v/>
      </c>
      <c r="J57" s="128" t="str">
        <f>IF(AND(等級別保険料早見表!J57="",'等級別保険料早見表 (数式コピー)'!J57=""),"",IF(等級別保険料早見表!J57&lt;&gt;'等級別保険料早見表 (数式コピー)'!J57,"!!!",""))</f>
        <v/>
      </c>
      <c r="K57" s="161" t="str">
        <f>IF(AND(等級別保険料早見表!K57="",'等級別保険料早見表 (数式コピー)'!K57=""),"",IF(等級別保険料早見表!K57&lt;&gt;'等級別保険料早見表 (数式コピー)'!K57,"!!!",""))</f>
        <v/>
      </c>
      <c r="L57" s="130" t="str">
        <f>IF(AND(等級別保険料早見表!L57="",'等級別保険料早見表 (数式コピー)'!L57=""),"",IF(等級別保険料早見表!L57&lt;&gt;'等級別保険料早見表 (数式コピー)'!L57,"!!!",""))</f>
        <v/>
      </c>
      <c r="M57" s="128" t="str">
        <f>IF(AND(等級別保険料早見表!M57="",'等級別保険料早見表 (数式コピー)'!M57=""),"",IF(等級別保険料早見表!M57&lt;&gt;'等級別保険料早見表 (数式コピー)'!M57,"!!!",""))</f>
        <v/>
      </c>
      <c r="N57" s="161" t="str">
        <f>IF(AND(等級別保険料早見表!N57="",'等級別保険料早見表 (数式コピー)'!N57=""),"",IF(等級別保険料早見表!N57&lt;&gt;'等級別保険料早見表 (数式コピー)'!N57,"!!!",""))</f>
        <v/>
      </c>
      <c r="O57" s="130" t="str">
        <f>IF(AND(等級別保険料早見表!O57="",'等級別保険料早見表 (数式コピー)'!O57=""),"",IF(等級別保険料早見表!O57&lt;&gt;'等級別保険料早見表 (数式コピー)'!O57,"!!!",""))</f>
        <v/>
      </c>
      <c r="P57" s="128" t="str">
        <f>IF(AND(等級別保険料早見表!P57="",'等級別保険料早見表 (数式コピー)'!P57=""),"",IF(等級別保険料早見表!P57&lt;&gt;'等級別保険料早見表 (数式コピー)'!P57,"!!!",""))</f>
        <v/>
      </c>
      <c r="Q57" s="161" t="str">
        <f>IF(AND(等級別保険料早見表!Q57="",'等級別保険料早見表 (数式コピー)'!Q57=""),"",IF(等級別保険料早見表!Q57&lt;&gt;'等級別保険料早見表 (数式コピー)'!Q57,"!!!",""))</f>
        <v/>
      </c>
      <c r="R57" s="129" t="str">
        <f>IF(AND(等級別保険料早見表!R57="",'等級別保険料早見表 (数式コピー)'!R57=""),"",IF(等級別保険料早見表!R57&lt;&gt;'等級別保険料早見表 (数式コピー)'!R57,"!!!",""))</f>
        <v/>
      </c>
      <c r="S57" s="125" t="str">
        <f>IF(AND(等級別保険料早見表!S57="",'等級別保険料早見表 (数式コピー)'!S57=""),"",IF(等級別保険料早見表!S57&lt;&gt;'等級別保険料早見表 (数式コピー)'!S57,"!!!",""))</f>
        <v/>
      </c>
      <c r="T57" s="126" t="str">
        <f>IF(AND(等級別保険料早見表!T57="",'等級別保険料早見表 (数式コピー)'!T57=""),"",IF(等級別保険料早見表!T57&lt;&gt;'等級別保険料早見表 (数式コピー)'!T57,"!!!",""))</f>
        <v/>
      </c>
      <c r="U57" s="132" t="str">
        <f>IF(AND(等級別保険料早見表!U57="",'等級別保険料早見表 (数式コピー)'!U57=""),"",IF(等級別保険料早見表!U57&lt;&gt;'等級別保険料早見表 (数式コピー)'!U57,"!!!",""))</f>
        <v/>
      </c>
    </row>
    <row r="58" spans="1:23" ht="18.75" customHeight="1" x14ac:dyDescent="0.2">
      <c r="A58" s="94" t="str">
        <f>IF(AND(等級別保険料早見表!A58="",'等級別保険料早見表 (数式コピー)'!A58=""),"",IF(等級別保険料早見表!A58&lt;&gt;'等級別保険料早見表 (数式コピー)'!A58,"!!!",""))</f>
        <v/>
      </c>
      <c r="B58" s="125" t="str">
        <f>IF(AND(等級別保険料早見表!B58="",'等級別保険料早見表 (数式コピー)'!B58=""),"",IF(等級別保険料早見表!B58&lt;&gt;'等級別保険料早見表 (数式コピー)'!B58,"!!!",""))</f>
        <v/>
      </c>
      <c r="C58" s="126" t="str">
        <f>IF(AND(等級別保険料早見表!C58="",'等級別保険料早見表 (数式コピー)'!C58=""),"",IF(等級別保険料早見表!C58&lt;&gt;'等級別保険料早見表 (数式コピー)'!C58,"!!!",""))</f>
        <v/>
      </c>
      <c r="D58" s="126" t="str">
        <f>IF(AND(等級別保険料早見表!D58="",'等級別保険料早見表 (数式コピー)'!D58=""),"",IF(等級別保険料早見表!D58&lt;&gt;'等級別保険料早見表 (数式コピー)'!D58,"!!!",""))</f>
        <v/>
      </c>
      <c r="E58" s="106" t="str">
        <f>IF(AND(等級別保険料早見表!E58="",'等級別保険料早見表 (数式コピー)'!E58=""),"",IF(等級別保険料早見表!E58&lt;&gt;'等級別保険料早見表 (数式コピー)'!E58,"!!!",""))</f>
        <v/>
      </c>
      <c r="F58" s="155" t="str">
        <f>IF(AND(等級別保険料早見表!F58="",'等級別保険料早見表 (数式コピー)'!F58=""),"",IF(等級別保険料早見表!F58&lt;&gt;'等級別保険料早見表 (数式コピー)'!F58,"!!!",""))</f>
        <v/>
      </c>
      <c r="G58" s="128" t="str">
        <f>IF(AND(等級別保険料早見表!G58="",'等級別保険料早見表 (数式コピー)'!G58=""),"",IF(等級別保険料早見表!G58&lt;&gt;'等級別保険料早見表 (数式コピー)'!G58,"!!!",""))</f>
        <v/>
      </c>
      <c r="H58" s="129" t="str">
        <f>IF(AND(等級別保険料早見表!H58="",'等級別保険料早見表 (数式コピー)'!H58=""),"",IF(等級別保険料早見表!H58&lt;&gt;'等級別保険料早見表 (数式コピー)'!H58,"!!!",""))</f>
        <v/>
      </c>
      <c r="I58" s="130" t="str">
        <f>IF(AND(等級別保険料早見表!I58="",'等級別保険料早見表 (数式コピー)'!I58=""),"",IF(等級別保険料早見表!I58&lt;&gt;'等級別保険料早見表 (数式コピー)'!I58,"!!!",""))</f>
        <v/>
      </c>
      <c r="J58" s="128" t="str">
        <f>IF(AND(等級別保険料早見表!J58="",'等級別保険料早見表 (数式コピー)'!J58=""),"",IF(等級別保険料早見表!J58&lt;&gt;'等級別保険料早見表 (数式コピー)'!J58,"!!!",""))</f>
        <v/>
      </c>
      <c r="K58" s="161" t="str">
        <f>IF(AND(等級別保険料早見表!K58="",'等級別保険料早見表 (数式コピー)'!K58=""),"",IF(等級別保険料早見表!K58&lt;&gt;'等級別保険料早見表 (数式コピー)'!K58,"!!!",""))</f>
        <v/>
      </c>
      <c r="L58" s="130" t="str">
        <f>IF(AND(等級別保険料早見表!L58="",'等級別保険料早見表 (数式コピー)'!L58=""),"",IF(等級別保険料早見表!L58&lt;&gt;'等級別保険料早見表 (数式コピー)'!L58,"!!!",""))</f>
        <v/>
      </c>
      <c r="M58" s="128" t="str">
        <f>IF(AND(等級別保険料早見表!M58="",'等級別保険料早見表 (数式コピー)'!M58=""),"",IF(等級別保険料早見表!M58&lt;&gt;'等級別保険料早見表 (数式コピー)'!M58,"!!!",""))</f>
        <v/>
      </c>
      <c r="N58" s="161" t="str">
        <f>IF(AND(等級別保険料早見表!N58="",'等級別保険料早見表 (数式コピー)'!N58=""),"",IF(等級別保険料早見表!N58&lt;&gt;'等級別保険料早見表 (数式コピー)'!N58,"!!!",""))</f>
        <v/>
      </c>
      <c r="O58" s="130" t="str">
        <f>IF(AND(等級別保険料早見表!O58="",'等級別保険料早見表 (数式コピー)'!O58=""),"",IF(等級別保険料早見表!O58&lt;&gt;'等級別保険料早見表 (数式コピー)'!O58,"!!!",""))</f>
        <v/>
      </c>
      <c r="P58" s="128" t="str">
        <f>IF(AND(等級別保険料早見表!P58="",'等級別保険料早見表 (数式コピー)'!P58=""),"",IF(等級別保険料早見表!P58&lt;&gt;'等級別保険料早見表 (数式コピー)'!P58,"!!!",""))</f>
        <v/>
      </c>
      <c r="Q58" s="161" t="str">
        <f>IF(AND(等級別保険料早見表!Q58="",'等級別保険料早見表 (数式コピー)'!Q58=""),"",IF(等級別保険料早見表!Q58&lt;&gt;'等級別保険料早見表 (数式コピー)'!Q58,"!!!",""))</f>
        <v/>
      </c>
      <c r="R58" s="129" t="str">
        <f>IF(AND(等級別保険料早見表!R58="",'等級別保険料早見表 (数式コピー)'!R58=""),"",IF(等級別保険料早見表!R58&lt;&gt;'等級別保険料早見表 (数式コピー)'!R58,"!!!",""))</f>
        <v/>
      </c>
      <c r="S58" s="125" t="str">
        <f>IF(AND(等級別保険料早見表!S58="",'等級別保険料早見表 (数式コピー)'!S58=""),"",IF(等級別保険料早見表!S58&lt;&gt;'等級別保険料早見表 (数式コピー)'!S58,"!!!",""))</f>
        <v/>
      </c>
      <c r="T58" s="126" t="str">
        <f>IF(AND(等級別保険料早見表!T58="",'等級別保険料早見表 (数式コピー)'!T58=""),"",IF(等級別保険料早見表!T58&lt;&gt;'等級別保険料早見表 (数式コピー)'!T58,"!!!",""))</f>
        <v/>
      </c>
      <c r="U58" s="132" t="str">
        <f>IF(AND(等級別保険料早見表!U58="",'等級別保険料早見表 (数式コピー)'!U58=""),"",IF(等級別保険料早見表!U58&lt;&gt;'等級別保険料早見表 (数式コピー)'!U58,"!!!",""))</f>
        <v/>
      </c>
    </row>
    <row r="59" spans="1:23" ht="18.75" customHeight="1" thickBot="1" x14ac:dyDescent="0.25">
      <c r="A59" s="162" t="str">
        <f>IF(AND(等級別保険料早見表!A59="",'等級別保険料早見表 (数式コピー)'!A59=""),"",IF(等級別保険料早見表!A59&lt;&gt;'等級別保険料早見表 (数式コピー)'!A59,"!!!",""))</f>
        <v/>
      </c>
      <c r="B59" s="163" t="str">
        <f>IF(AND(等級別保険料早見表!B59="",'等級別保険料早見表 (数式コピー)'!B59=""),"",IF(等級別保険料早見表!B59&lt;&gt;'等級別保険料早見表 (数式コピー)'!B59,"!!!",""))</f>
        <v/>
      </c>
      <c r="C59" s="119" t="str">
        <f>IF(AND(等級別保険料早見表!C59="",'等級別保険料早見表 (数式コピー)'!C59=""),"",IF(等級別保険料早見表!C59&lt;&gt;'等級別保険料早見表 (数式コピー)'!C59,"!!!",""))</f>
        <v/>
      </c>
      <c r="D59" s="119" t="str">
        <f>IF(AND(等級別保険料早見表!D59="",'等級別保険料早見表 (数式コピー)'!D59=""),"",IF(等級別保険料早見表!D59&lt;&gt;'等級別保険料早見表 (数式コピー)'!D59,"!!!",""))</f>
        <v/>
      </c>
      <c r="E59" s="113" t="str">
        <f>IF(AND(等級別保険料早見表!E59="",'等級別保険料早見表 (数式コピー)'!E59=""),"",IF(等級別保険料早見表!E59&lt;&gt;'等級別保険料早見表 (数式コピー)'!E59,"!!!",""))</f>
        <v/>
      </c>
      <c r="F59" s="124" t="str">
        <f>IF(AND(等級別保険料早見表!F59="",'等級別保険料早見表 (数式コピー)'!F59=""),"",IF(等級別保険料早見表!F59&lt;&gt;'等級別保険料早見表 (数式コピー)'!F59,"!!!",""))</f>
        <v/>
      </c>
      <c r="G59" s="156" t="str">
        <f>IF(AND(等級別保険料早見表!G59="",'等級別保険料早見表 (数式コピー)'!G59=""),"",IF(等級別保険料早見表!G59&lt;&gt;'等級別保険料早見表 (数式コピー)'!G59,"!!!",""))</f>
        <v/>
      </c>
      <c r="H59" s="157" t="str">
        <f>IF(AND(等級別保険料早見表!H59="",'等級別保険料早見表 (数式コピー)'!H59=""),"",IF(等級別保険料早見表!H59&lt;&gt;'等級別保険料早見表 (数式コピー)'!H59,"!!!",""))</f>
        <v/>
      </c>
      <c r="I59" s="158" t="str">
        <f>IF(AND(等級別保険料早見表!I59="",'等級別保険料早見表 (数式コピー)'!I59=""),"",IF(等級別保険料早見表!I59&lt;&gt;'等級別保険料早見表 (数式コピー)'!I59,"!!!",""))</f>
        <v/>
      </c>
      <c r="J59" s="156" t="str">
        <f>IF(AND(等級別保険料早見表!J59="",'等級別保険料早見表 (数式コピー)'!J59=""),"",IF(等級別保険料早見表!J59&lt;&gt;'等級別保険料早見表 (数式コピー)'!J59,"!!!",""))</f>
        <v/>
      </c>
      <c r="K59" s="159" t="str">
        <f>IF(AND(等級別保険料早見表!K59="",'等級別保険料早見表 (数式コピー)'!K59=""),"",IF(等級別保険料早見表!K59&lt;&gt;'等級別保険料早見表 (数式コピー)'!K59,"!!!",""))</f>
        <v/>
      </c>
      <c r="L59" s="158" t="str">
        <f>IF(AND(等級別保険料早見表!L59="",'等級別保険料早見表 (数式コピー)'!L59=""),"",IF(等級別保険料早見表!L59&lt;&gt;'等級別保険料早見表 (数式コピー)'!L59,"!!!",""))</f>
        <v/>
      </c>
      <c r="M59" s="156" t="str">
        <f>IF(AND(等級別保険料早見表!M59="",'等級別保険料早見表 (数式コピー)'!M59=""),"",IF(等級別保険料早見表!M59&lt;&gt;'等級別保険料早見表 (数式コピー)'!M59,"!!!",""))</f>
        <v/>
      </c>
      <c r="N59" s="159" t="str">
        <f>IF(AND(等級別保険料早見表!N59="",'等級別保険料早見表 (数式コピー)'!N59=""),"",IF(等級別保険料早見表!N59&lt;&gt;'等級別保険料早見表 (数式コピー)'!N59,"!!!",""))</f>
        <v/>
      </c>
      <c r="O59" s="158" t="str">
        <f>IF(AND(等級別保険料早見表!O59="",'等級別保険料早見表 (数式コピー)'!O59=""),"",IF(等級別保険料早見表!O59&lt;&gt;'等級別保険料早見表 (数式コピー)'!O59,"!!!",""))</f>
        <v/>
      </c>
      <c r="P59" s="156" t="str">
        <f>IF(AND(等級別保険料早見表!P59="",'等級別保険料早見表 (数式コピー)'!P59=""),"",IF(等級別保険料早見表!P59&lt;&gt;'等級別保険料早見表 (数式コピー)'!P59,"!!!",""))</f>
        <v/>
      </c>
      <c r="Q59" s="159" t="str">
        <f>IF(AND(等級別保険料早見表!Q59="",'等級別保険料早見表 (数式コピー)'!Q59=""),"",IF(等級別保険料早見表!Q59&lt;&gt;'等級別保険料早見表 (数式コピー)'!Q59,"!!!",""))</f>
        <v/>
      </c>
      <c r="R59" s="157" t="str">
        <f>IF(AND(等級別保険料早見表!R59="",'等級別保険料早見表 (数式コピー)'!R59=""),"",IF(等級別保険料早見表!R59&lt;&gt;'等級別保険料早見表 (数式コピー)'!R59,"!!!",""))</f>
        <v/>
      </c>
      <c r="S59" s="165" t="str">
        <f>IF(AND(等級別保険料早見表!S59="",'等級別保険料早見表 (数式コピー)'!S59=""),"",IF(等級別保険料早見表!S59&lt;&gt;'等級別保険料早見表 (数式コピー)'!S59,"!!!",""))</f>
        <v/>
      </c>
      <c r="T59" s="111" t="str">
        <f>IF(AND(等級別保険料早見表!T59="",'等級別保険料早見表 (数式コピー)'!T59=""),"",IF(等級別保険料早見表!T59&lt;&gt;'等級別保険料早見表 (数式コピー)'!T59,"!!!",""))</f>
        <v/>
      </c>
      <c r="U59" s="160" t="str">
        <f>IF(AND(等級別保険料早見表!U59="",'等級別保険料早見表 (数式コピー)'!U59=""),"",IF(等級別保険料早見表!U59&lt;&gt;'等級別保険料早見表 (数式コピー)'!U59,"!!!",""))</f>
        <v/>
      </c>
    </row>
    <row r="60" spans="1:23" ht="15.65" customHeight="1" x14ac:dyDescent="0.2">
      <c r="D60" s="72"/>
      <c r="F60" s="72"/>
    </row>
  </sheetData>
  <phoneticPr fontId="3"/>
  <pageMargins left="0.39370078740157483" right="0.19685039370078741" top="0.98425196850393704" bottom="0.19685039370078741" header="0.74803149606299213" footer="0.23622047244094491"/>
  <pageSetup paperSize="8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簡易ツール</vt:lpstr>
      <vt:lpstr>簡易ツール (旧)</vt:lpstr>
      <vt:lpstr>任継保険料早見表 (簡易版) (2)</vt:lpstr>
      <vt:lpstr>計算方法</vt:lpstr>
      <vt:lpstr>月額・料率設定表</vt:lpstr>
      <vt:lpstr>等級別保険料早見表</vt:lpstr>
      <vt:lpstr>任継保険料早見表 (簡易版)</vt:lpstr>
      <vt:lpstr>割引率確認</vt:lpstr>
      <vt:lpstr>等級別保険料早見表 (数式コピー)</vt:lpstr>
      <vt:lpstr>等級別保険料早見表 (内容照合)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Yamada, Shigemi</cp:lastModifiedBy>
  <cp:lastPrinted>2022-02-14T06:12:45Z</cp:lastPrinted>
  <dcterms:created xsi:type="dcterms:W3CDTF">2002-02-04T23:03:39Z</dcterms:created>
  <dcterms:modified xsi:type="dcterms:W3CDTF">2025-03-03T05:16:22Z</dcterms:modified>
</cp:coreProperties>
</file>